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43\share\共有フォルダ\管理資料（重要）\●安心カード\安心カード連携事業（入力支援）\"/>
    </mc:Choice>
  </mc:AlternateContent>
  <xr:revisionPtr revIDLastSave="0" documentId="13_ncr:1_{07B560E2-D75C-4AAD-A0A0-842A568D3B7D}" xr6:coauthVersionLast="47" xr6:coauthVersionMax="47" xr10:uidLastSave="{00000000-0000-0000-0000-000000000000}"/>
  <bookViews>
    <workbookView xWindow="28680" yWindow="-120" windowWidth="29040" windowHeight="15720" xr2:uid="{C06C3338-4961-447B-AE9F-50BE82D26E39}"/>
  </bookViews>
  <sheets>
    <sheet name="①入力フォーム（こちらに安心カード情報を入力してください）" sheetId="9" r:id="rId1"/>
    <sheet name="②安心カード（印刷用）" sheetId="10" r:id="rId2"/>
    <sheet name="〒検索群馬" sheetId="11" state="hidden" r:id="rId3"/>
    <sheet name="項目リスト" sheetId="8" state="hidden" r:id="rId4"/>
  </sheets>
  <definedNames>
    <definedName name="_xlnm._FilterDatabase" localSheetId="2" hidden="1">〒検索群馬!$A$1:$E$1502</definedName>
    <definedName name="_xlnm.Print_Area" localSheetId="1">'②安心カード（印刷用）'!$A$1:$V$60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" i="10" l="1"/>
  <c r="CW3" i="9"/>
  <c r="CW4" i="9"/>
  <c r="CW5" i="9"/>
  <c r="CW6" i="9"/>
  <c r="CW7" i="9"/>
  <c r="CW8" i="9"/>
  <c r="CW9" i="9"/>
  <c r="CW10" i="9"/>
  <c r="CW11" i="9"/>
  <c r="CW12" i="9"/>
  <c r="CW13" i="9"/>
  <c r="CW14" i="9"/>
  <c r="CW15" i="9"/>
  <c r="CZ15" i="9" s="1"/>
  <c r="CW16" i="9"/>
  <c r="CW17" i="9"/>
  <c r="CW18" i="9"/>
  <c r="CW19" i="9"/>
  <c r="CW20" i="9"/>
  <c r="CW21" i="9"/>
  <c r="CW22" i="9"/>
  <c r="CW23" i="9"/>
  <c r="CW24" i="9"/>
  <c r="CW25" i="9"/>
  <c r="CW26" i="9"/>
  <c r="CW27" i="9"/>
  <c r="CW28" i="9"/>
  <c r="CW29" i="9"/>
  <c r="CW30" i="9"/>
  <c r="CW31" i="9"/>
  <c r="CZ31" i="9" s="1"/>
  <c r="CW32" i="9"/>
  <c r="CW33" i="9"/>
  <c r="CW34" i="9"/>
  <c r="CW35" i="9"/>
  <c r="CW36" i="9"/>
  <c r="CW37" i="9"/>
  <c r="CW38" i="9"/>
  <c r="CW39" i="9"/>
  <c r="CW40" i="9"/>
  <c r="CW41" i="9"/>
  <c r="CW42" i="9"/>
  <c r="CW43" i="9"/>
  <c r="CW44" i="9"/>
  <c r="CW45" i="9"/>
  <c r="CW46" i="9"/>
  <c r="CW47" i="9"/>
  <c r="CZ47" i="9" s="1"/>
  <c r="CW48" i="9"/>
  <c r="CW49" i="9"/>
  <c r="CW50" i="9"/>
  <c r="CW51" i="9"/>
  <c r="CW52" i="9"/>
  <c r="CW53" i="9"/>
  <c r="CW54" i="9"/>
  <c r="CW55" i="9"/>
  <c r="CW56" i="9"/>
  <c r="CW57" i="9"/>
  <c r="CW58" i="9"/>
  <c r="CW59" i="9"/>
  <c r="CW60" i="9"/>
  <c r="CW61" i="9"/>
  <c r="CW62" i="9"/>
  <c r="CW63" i="9"/>
  <c r="CZ63" i="9" s="1"/>
  <c r="CW64" i="9"/>
  <c r="CW65" i="9"/>
  <c r="CW66" i="9"/>
  <c r="CW67" i="9"/>
  <c r="CW68" i="9"/>
  <c r="CW69" i="9"/>
  <c r="CW70" i="9"/>
  <c r="CW71" i="9"/>
  <c r="CW72" i="9"/>
  <c r="CW73" i="9"/>
  <c r="CW74" i="9"/>
  <c r="CW75" i="9"/>
  <c r="CW76" i="9"/>
  <c r="CW77" i="9"/>
  <c r="CW78" i="9"/>
  <c r="CW79" i="9"/>
  <c r="CZ79" i="9" s="1"/>
  <c r="CW80" i="9"/>
  <c r="CW81" i="9"/>
  <c r="CW82" i="9"/>
  <c r="CW83" i="9"/>
  <c r="CW84" i="9"/>
  <c r="CW85" i="9"/>
  <c r="CW86" i="9"/>
  <c r="CW87" i="9"/>
  <c r="CW88" i="9"/>
  <c r="CW89" i="9"/>
  <c r="CW90" i="9"/>
  <c r="CW91" i="9"/>
  <c r="CW92" i="9"/>
  <c r="CW93" i="9"/>
  <c r="CW94" i="9"/>
  <c r="CW95" i="9"/>
  <c r="CZ95" i="9" s="1"/>
  <c r="CW96" i="9"/>
  <c r="CW97" i="9"/>
  <c r="CW98" i="9"/>
  <c r="CW99" i="9"/>
  <c r="CW100" i="9"/>
  <c r="CW101" i="9"/>
  <c r="CW102" i="9"/>
  <c r="CW103" i="9"/>
  <c r="CO3" i="9"/>
  <c r="CO4" i="9"/>
  <c r="CO5" i="9"/>
  <c r="CR5" i="9" s="1"/>
  <c r="CO6" i="9"/>
  <c r="CO7" i="9"/>
  <c r="CR7" i="9" s="1"/>
  <c r="CO8" i="9"/>
  <c r="CO9" i="9"/>
  <c r="CO10" i="9"/>
  <c r="CO11" i="9"/>
  <c r="CO12" i="9"/>
  <c r="CO13" i="9"/>
  <c r="CO14" i="9"/>
  <c r="CO15" i="9"/>
  <c r="CO16" i="9"/>
  <c r="CO17" i="9"/>
  <c r="CO18" i="9"/>
  <c r="CO19" i="9"/>
  <c r="CO20" i="9"/>
  <c r="CO21" i="9"/>
  <c r="CO22" i="9"/>
  <c r="CO23" i="9"/>
  <c r="CO24" i="9"/>
  <c r="CO25" i="9"/>
  <c r="CO26" i="9"/>
  <c r="CO27" i="9"/>
  <c r="CO28" i="9"/>
  <c r="CO29" i="9"/>
  <c r="CO30" i="9"/>
  <c r="CO31" i="9"/>
  <c r="CO32" i="9"/>
  <c r="CO33" i="9"/>
  <c r="CO34" i="9"/>
  <c r="CO35" i="9"/>
  <c r="CO36" i="9"/>
  <c r="CO37" i="9"/>
  <c r="CO38" i="9"/>
  <c r="CO39" i="9"/>
  <c r="CO40" i="9"/>
  <c r="CO41" i="9"/>
  <c r="CO42" i="9"/>
  <c r="CO43" i="9"/>
  <c r="CO44" i="9"/>
  <c r="CO45" i="9"/>
  <c r="CO46" i="9"/>
  <c r="CO47" i="9"/>
  <c r="CO48" i="9"/>
  <c r="CO49" i="9"/>
  <c r="CO50" i="9"/>
  <c r="CO51" i="9"/>
  <c r="CO52" i="9"/>
  <c r="CO53" i="9"/>
  <c r="CO54" i="9"/>
  <c r="CO55" i="9"/>
  <c r="CO56" i="9"/>
  <c r="CO57" i="9"/>
  <c r="CO58" i="9"/>
  <c r="CO59" i="9"/>
  <c r="CO60" i="9"/>
  <c r="CO61" i="9"/>
  <c r="CO62" i="9"/>
  <c r="CO63" i="9"/>
  <c r="CO64" i="9"/>
  <c r="CO65" i="9"/>
  <c r="CO66" i="9"/>
  <c r="CO67" i="9"/>
  <c r="CO68" i="9"/>
  <c r="CO69" i="9"/>
  <c r="CO70" i="9"/>
  <c r="CO71" i="9"/>
  <c r="CO72" i="9"/>
  <c r="CO73" i="9"/>
  <c r="CO74" i="9"/>
  <c r="CO75" i="9"/>
  <c r="CO76" i="9"/>
  <c r="CO77" i="9"/>
  <c r="CO78" i="9"/>
  <c r="CO79" i="9"/>
  <c r="CO80" i="9"/>
  <c r="CO81" i="9"/>
  <c r="CO82" i="9"/>
  <c r="CO83" i="9"/>
  <c r="CO84" i="9"/>
  <c r="CO85" i="9"/>
  <c r="CO86" i="9"/>
  <c r="CO87" i="9"/>
  <c r="CO88" i="9"/>
  <c r="CO89" i="9"/>
  <c r="CO90" i="9"/>
  <c r="CO91" i="9"/>
  <c r="CO92" i="9"/>
  <c r="CO93" i="9"/>
  <c r="CO94" i="9"/>
  <c r="CO95" i="9"/>
  <c r="CO96" i="9"/>
  <c r="CO97" i="9"/>
  <c r="CO98" i="9"/>
  <c r="CO99" i="9"/>
  <c r="CO100" i="9"/>
  <c r="CO101" i="9"/>
  <c r="CO102" i="9"/>
  <c r="CO103" i="9"/>
  <c r="CG3" i="9"/>
  <c r="CG103" i="9"/>
  <c r="CG102" i="9"/>
  <c r="CG101" i="9"/>
  <c r="CG100" i="9"/>
  <c r="CG99" i="9"/>
  <c r="CG98" i="9"/>
  <c r="CG97" i="9"/>
  <c r="CJ97" i="9" s="1"/>
  <c r="CG96" i="9"/>
  <c r="CG95" i="9"/>
  <c r="CG94" i="9"/>
  <c r="CG93" i="9"/>
  <c r="CG92" i="9"/>
  <c r="CG91" i="9"/>
  <c r="CG90" i="9"/>
  <c r="CG89" i="9"/>
  <c r="CJ89" i="9" s="1"/>
  <c r="CG88" i="9"/>
  <c r="CG87" i="9"/>
  <c r="CG86" i="9"/>
  <c r="CG85" i="9"/>
  <c r="CG84" i="9"/>
  <c r="CG83" i="9"/>
  <c r="CG82" i="9"/>
  <c r="CG81" i="9"/>
  <c r="CJ81" i="9" s="1"/>
  <c r="CG80" i="9"/>
  <c r="CG79" i="9"/>
  <c r="CG78" i="9"/>
  <c r="CG77" i="9"/>
  <c r="CG76" i="9"/>
  <c r="CG75" i="9"/>
  <c r="CG74" i="9"/>
  <c r="CG73" i="9"/>
  <c r="CJ73" i="9" s="1"/>
  <c r="CG72" i="9"/>
  <c r="CG71" i="9"/>
  <c r="CG70" i="9"/>
  <c r="CG69" i="9"/>
  <c r="CG68" i="9"/>
  <c r="CG67" i="9"/>
  <c r="CG66" i="9"/>
  <c r="CG65" i="9"/>
  <c r="CJ65" i="9" s="1"/>
  <c r="CG64" i="9"/>
  <c r="CG63" i="9"/>
  <c r="CG62" i="9"/>
  <c r="CG61" i="9"/>
  <c r="CG60" i="9"/>
  <c r="CG59" i="9"/>
  <c r="CG58" i="9"/>
  <c r="CG57" i="9"/>
  <c r="CJ57" i="9" s="1"/>
  <c r="CG56" i="9"/>
  <c r="CG55" i="9"/>
  <c r="CG54" i="9"/>
  <c r="CG53" i="9"/>
  <c r="CG52" i="9"/>
  <c r="CG51" i="9"/>
  <c r="CG50" i="9"/>
  <c r="CG49" i="9"/>
  <c r="CJ49" i="9" s="1"/>
  <c r="CG48" i="9"/>
  <c r="CG47" i="9"/>
  <c r="CG46" i="9"/>
  <c r="CG45" i="9"/>
  <c r="CG44" i="9"/>
  <c r="CG43" i="9"/>
  <c r="CG42" i="9"/>
  <c r="CG41" i="9"/>
  <c r="CJ41" i="9" s="1"/>
  <c r="CG40" i="9"/>
  <c r="CG39" i="9"/>
  <c r="CG38" i="9"/>
  <c r="CG37" i="9"/>
  <c r="CG36" i="9"/>
  <c r="CG35" i="9"/>
  <c r="CG34" i="9"/>
  <c r="CG33" i="9"/>
  <c r="CJ33" i="9" s="1"/>
  <c r="CG32" i="9"/>
  <c r="CG31" i="9"/>
  <c r="CG30" i="9"/>
  <c r="CG29" i="9"/>
  <c r="CG28" i="9"/>
  <c r="CG27" i="9"/>
  <c r="CG26" i="9"/>
  <c r="CG25" i="9"/>
  <c r="CJ25" i="9" s="1"/>
  <c r="CG24" i="9"/>
  <c r="CG23" i="9"/>
  <c r="CG22" i="9"/>
  <c r="CG21" i="9"/>
  <c r="CG20" i="9"/>
  <c r="CG19" i="9"/>
  <c r="CG18" i="9"/>
  <c r="CG17" i="9"/>
  <c r="CJ17" i="9" s="1"/>
  <c r="CG16" i="9"/>
  <c r="CG15" i="9"/>
  <c r="CG14" i="9"/>
  <c r="CG13" i="9"/>
  <c r="CG12" i="9"/>
  <c r="CG11" i="9"/>
  <c r="CG10" i="9"/>
  <c r="CG9" i="9"/>
  <c r="CJ9" i="9" s="1"/>
  <c r="CG8" i="9"/>
  <c r="CG7" i="9"/>
  <c r="CG6" i="9"/>
  <c r="CG5" i="9"/>
  <c r="CG4" i="9"/>
  <c r="BX3" i="9"/>
  <c r="BX103" i="9"/>
  <c r="BX102" i="9"/>
  <c r="BX101" i="9"/>
  <c r="BX100" i="9"/>
  <c r="BX99" i="9"/>
  <c r="BX98" i="9"/>
  <c r="CA98" i="9" s="1"/>
  <c r="BX97" i="9"/>
  <c r="CA97" i="9" s="1"/>
  <c r="BX96" i="9"/>
  <c r="BX95" i="9"/>
  <c r="BX94" i="9"/>
  <c r="BX93" i="9"/>
  <c r="BX92" i="9"/>
  <c r="BX91" i="9"/>
  <c r="BX90" i="9"/>
  <c r="CA90" i="9" s="1"/>
  <c r="BX89" i="9"/>
  <c r="CA89" i="9" s="1"/>
  <c r="BX88" i="9"/>
  <c r="BX87" i="9"/>
  <c r="BX86" i="9"/>
  <c r="BX85" i="9"/>
  <c r="BX84" i="9"/>
  <c r="BX83" i="9"/>
  <c r="BX82" i="9"/>
  <c r="CA82" i="9" s="1"/>
  <c r="BX81" i="9"/>
  <c r="CA81" i="9" s="1"/>
  <c r="BX80" i="9"/>
  <c r="BX79" i="9"/>
  <c r="BX78" i="9"/>
  <c r="BX77" i="9"/>
  <c r="BX76" i="9"/>
  <c r="BX75" i="9"/>
  <c r="BX74" i="9"/>
  <c r="CA74" i="9" s="1"/>
  <c r="BX73" i="9"/>
  <c r="CA73" i="9" s="1"/>
  <c r="BX72" i="9"/>
  <c r="BX71" i="9"/>
  <c r="BX70" i="9"/>
  <c r="BX69" i="9"/>
  <c r="BX68" i="9"/>
  <c r="BX67" i="9"/>
  <c r="BX66" i="9"/>
  <c r="CA66" i="9" s="1"/>
  <c r="BX65" i="9"/>
  <c r="CA65" i="9" s="1"/>
  <c r="BX64" i="9"/>
  <c r="BX63" i="9"/>
  <c r="BX62" i="9"/>
  <c r="BX61" i="9"/>
  <c r="BX60" i="9"/>
  <c r="BX59" i="9"/>
  <c r="BX58" i="9"/>
  <c r="CA58" i="9" s="1"/>
  <c r="BX57" i="9"/>
  <c r="CA57" i="9" s="1"/>
  <c r="BX56" i="9"/>
  <c r="BX55" i="9"/>
  <c r="BX54" i="9"/>
  <c r="BX53" i="9"/>
  <c r="BX52" i="9"/>
  <c r="BX51" i="9"/>
  <c r="BX50" i="9"/>
  <c r="CA50" i="9" s="1"/>
  <c r="BX49" i="9"/>
  <c r="CA49" i="9" s="1"/>
  <c r="BX48" i="9"/>
  <c r="BX47" i="9"/>
  <c r="BX46" i="9"/>
  <c r="BX45" i="9"/>
  <c r="BX44" i="9"/>
  <c r="BX43" i="9"/>
  <c r="BX42" i="9"/>
  <c r="CA42" i="9" s="1"/>
  <c r="BX41" i="9"/>
  <c r="CA41" i="9" s="1"/>
  <c r="BX40" i="9"/>
  <c r="BX39" i="9"/>
  <c r="BX38" i="9"/>
  <c r="BX37" i="9"/>
  <c r="BX36" i="9"/>
  <c r="BX35" i="9"/>
  <c r="BX34" i="9"/>
  <c r="CA34" i="9" s="1"/>
  <c r="BX33" i="9"/>
  <c r="CA33" i="9" s="1"/>
  <c r="BX32" i="9"/>
  <c r="BX31" i="9"/>
  <c r="BX30" i="9"/>
  <c r="BX29" i="9"/>
  <c r="BX28" i="9"/>
  <c r="BX27" i="9"/>
  <c r="BX26" i="9"/>
  <c r="CA26" i="9" s="1"/>
  <c r="BX25" i="9"/>
  <c r="CA25" i="9" s="1"/>
  <c r="BX24" i="9"/>
  <c r="BX23" i="9"/>
  <c r="BX22" i="9"/>
  <c r="BX21" i="9"/>
  <c r="BX20" i="9"/>
  <c r="BX19" i="9"/>
  <c r="BX18" i="9"/>
  <c r="CA18" i="9" s="1"/>
  <c r="BX17" i="9"/>
  <c r="CA17" i="9" s="1"/>
  <c r="BX16" i="9"/>
  <c r="BX15" i="9"/>
  <c r="BX14" i="9"/>
  <c r="BX13" i="9"/>
  <c r="BX12" i="9"/>
  <c r="BX11" i="9"/>
  <c r="BX10" i="9"/>
  <c r="CA10" i="9" s="1"/>
  <c r="BX9" i="9"/>
  <c r="CA9" i="9" s="1"/>
  <c r="BX8" i="9"/>
  <c r="BX7" i="9"/>
  <c r="BX6" i="9"/>
  <c r="BX5" i="9"/>
  <c r="BX4" i="9"/>
  <c r="BO11" i="9"/>
  <c r="BO103" i="9"/>
  <c r="BO102" i="9"/>
  <c r="BO101" i="9"/>
  <c r="BO100" i="9"/>
  <c r="BO99" i="9"/>
  <c r="BO98" i="9"/>
  <c r="BO97" i="9"/>
  <c r="BR97" i="9" s="1"/>
  <c r="BO96" i="9"/>
  <c r="BO95" i="9"/>
  <c r="BO94" i="9"/>
  <c r="BO93" i="9"/>
  <c r="BO92" i="9"/>
  <c r="BO91" i="9"/>
  <c r="BO90" i="9"/>
  <c r="BO89" i="9"/>
  <c r="BR89" i="9" s="1"/>
  <c r="BO88" i="9"/>
  <c r="BO87" i="9"/>
  <c r="BO86" i="9"/>
  <c r="BO85" i="9"/>
  <c r="BO84" i="9"/>
  <c r="BO83" i="9"/>
  <c r="BO82" i="9"/>
  <c r="BO81" i="9"/>
  <c r="BR81" i="9" s="1"/>
  <c r="BO80" i="9"/>
  <c r="BO79" i="9"/>
  <c r="BO78" i="9"/>
  <c r="BO77" i="9"/>
  <c r="BO76" i="9"/>
  <c r="BO75" i="9"/>
  <c r="BO74" i="9"/>
  <c r="BO73" i="9"/>
  <c r="BR73" i="9" s="1"/>
  <c r="BO72" i="9"/>
  <c r="BO71" i="9"/>
  <c r="BO70" i="9"/>
  <c r="BO69" i="9"/>
  <c r="BO68" i="9"/>
  <c r="BO67" i="9"/>
  <c r="BO66" i="9"/>
  <c r="BO65" i="9"/>
  <c r="BR65" i="9" s="1"/>
  <c r="BO64" i="9"/>
  <c r="BO63" i="9"/>
  <c r="BO62" i="9"/>
  <c r="BO61" i="9"/>
  <c r="BO60" i="9"/>
  <c r="BO59" i="9"/>
  <c r="BO58" i="9"/>
  <c r="BO57" i="9"/>
  <c r="BR57" i="9" s="1"/>
  <c r="BO56" i="9"/>
  <c r="BO55" i="9"/>
  <c r="BO54" i="9"/>
  <c r="BO53" i="9"/>
  <c r="BO52" i="9"/>
  <c r="BO51" i="9"/>
  <c r="BO50" i="9"/>
  <c r="BO49" i="9"/>
  <c r="BR49" i="9" s="1"/>
  <c r="BO48" i="9"/>
  <c r="BO47" i="9"/>
  <c r="BO46" i="9"/>
  <c r="BO45" i="9"/>
  <c r="BO44" i="9"/>
  <c r="BO43" i="9"/>
  <c r="BO42" i="9"/>
  <c r="BO41" i="9"/>
  <c r="BR41" i="9" s="1"/>
  <c r="BO40" i="9"/>
  <c r="BO39" i="9"/>
  <c r="BO38" i="9"/>
  <c r="BO37" i="9"/>
  <c r="BO36" i="9"/>
  <c r="BO35" i="9"/>
  <c r="BO34" i="9"/>
  <c r="BO33" i="9"/>
  <c r="BR33" i="9" s="1"/>
  <c r="BO32" i="9"/>
  <c r="BO31" i="9"/>
  <c r="BO30" i="9"/>
  <c r="BO29" i="9"/>
  <c r="BO28" i="9"/>
  <c r="BO27" i="9"/>
  <c r="BO26" i="9"/>
  <c r="BO25" i="9"/>
  <c r="BR25" i="9" s="1"/>
  <c r="BO24" i="9"/>
  <c r="BO23" i="9"/>
  <c r="BO22" i="9"/>
  <c r="BO21" i="9"/>
  <c r="BO20" i="9"/>
  <c r="BO19" i="9"/>
  <c r="BO18" i="9"/>
  <c r="BO17" i="9"/>
  <c r="BR17" i="9" s="1"/>
  <c r="BO16" i="9"/>
  <c r="BO15" i="9"/>
  <c r="BO14" i="9"/>
  <c r="BO13" i="9"/>
  <c r="BO12" i="9"/>
  <c r="BO10" i="9"/>
  <c r="BO9" i="9"/>
  <c r="BR9" i="9" s="1"/>
  <c r="BO8" i="9"/>
  <c r="BO7" i="9"/>
  <c r="BO6" i="9"/>
  <c r="BO5" i="9"/>
  <c r="BO4" i="9"/>
  <c r="BR4" i="9" s="1"/>
  <c r="BO3" i="9"/>
  <c r="K3" i="9"/>
  <c r="K103" i="9"/>
  <c r="N103" i="9" s="1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N7" i="9" s="1"/>
  <c r="K6" i="9"/>
  <c r="K5" i="9"/>
  <c r="K4" i="9"/>
  <c r="E49" i="10"/>
  <c r="D51" i="10"/>
  <c r="E26" i="10"/>
  <c r="E44" i="10"/>
  <c r="CZ9" i="9"/>
  <c r="CZ10" i="9"/>
  <c r="CZ13" i="9"/>
  <c r="CZ17" i="9"/>
  <c r="CZ18" i="9"/>
  <c r="CZ21" i="9"/>
  <c r="CZ23" i="9"/>
  <c r="CZ25" i="9"/>
  <c r="CZ26" i="9"/>
  <c r="CZ29" i="9"/>
  <c r="CZ33" i="9"/>
  <c r="CZ34" i="9"/>
  <c r="CZ37" i="9"/>
  <c r="CZ39" i="9"/>
  <c r="CZ41" i="9"/>
  <c r="CZ42" i="9"/>
  <c r="CZ45" i="9"/>
  <c r="CZ49" i="9"/>
  <c r="CZ50" i="9"/>
  <c r="CZ53" i="9"/>
  <c r="CZ55" i="9"/>
  <c r="CZ57" i="9"/>
  <c r="CZ58" i="9"/>
  <c r="CZ61" i="9"/>
  <c r="CZ65" i="9"/>
  <c r="CZ66" i="9"/>
  <c r="CZ69" i="9"/>
  <c r="CZ71" i="9"/>
  <c r="CZ73" i="9"/>
  <c r="CZ74" i="9"/>
  <c r="CZ77" i="9"/>
  <c r="CZ81" i="9"/>
  <c r="CZ82" i="9"/>
  <c r="CZ85" i="9"/>
  <c r="CZ87" i="9"/>
  <c r="CZ89" i="9"/>
  <c r="CZ90" i="9"/>
  <c r="CZ93" i="9"/>
  <c r="CZ97" i="9"/>
  <c r="CZ98" i="9"/>
  <c r="CZ101" i="9"/>
  <c r="CZ103" i="9"/>
  <c r="CZ7" i="9"/>
  <c r="CZ8" i="9"/>
  <c r="CZ11" i="9"/>
  <c r="CZ12" i="9"/>
  <c r="CZ14" i="9"/>
  <c r="CZ16" i="9"/>
  <c r="CZ19" i="9"/>
  <c r="CZ20" i="9"/>
  <c r="CZ22" i="9"/>
  <c r="CZ24" i="9"/>
  <c r="CZ27" i="9"/>
  <c r="CZ28" i="9"/>
  <c r="CZ30" i="9"/>
  <c r="CZ32" i="9"/>
  <c r="CZ35" i="9"/>
  <c r="CZ36" i="9"/>
  <c r="CZ38" i="9"/>
  <c r="CZ40" i="9"/>
  <c r="CZ43" i="9"/>
  <c r="CZ44" i="9"/>
  <c r="CZ46" i="9"/>
  <c r="CZ48" i="9"/>
  <c r="CZ51" i="9"/>
  <c r="CZ52" i="9"/>
  <c r="CZ54" i="9"/>
  <c r="CZ56" i="9"/>
  <c r="CZ59" i="9"/>
  <c r="CZ60" i="9"/>
  <c r="CZ62" i="9"/>
  <c r="CZ64" i="9"/>
  <c r="CZ67" i="9"/>
  <c r="CZ68" i="9"/>
  <c r="CZ70" i="9"/>
  <c r="CZ72" i="9"/>
  <c r="CZ75" i="9"/>
  <c r="CZ76" i="9"/>
  <c r="CZ78" i="9"/>
  <c r="CZ80" i="9"/>
  <c r="CZ83" i="9"/>
  <c r="CZ84" i="9"/>
  <c r="CZ86" i="9"/>
  <c r="CZ88" i="9"/>
  <c r="CZ91" i="9"/>
  <c r="CZ92" i="9"/>
  <c r="CZ94" i="9"/>
  <c r="CZ96" i="9"/>
  <c r="CZ99" i="9"/>
  <c r="CZ100" i="9"/>
  <c r="CZ102" i="9"/>
  <c r="E39" i="10"/>
  <c r="CR8" i="9"/>
  <c r="CR9" i="9"/>
  <c r="CR10" i="9"/>
  <c r="CR11" i="9"/>
  <c r="CR12" i="9"/>
  <c r="CR13" i="9"/>
  <c r="CR14" i="9"/>
  <c r="CR15" i="9"/>
  <c r="CR16" i="9"/>
  <c r="CR17" i="9"/>
  <c r="CR18" i="9"/>
  <c r="CR19" i="9"/>
  <c r="CR20" i="9"/>
  <c r="CR21" i="9"/>
  <c r="CR22" i="9"/>
  <c r="CR23" i="9"/>
  <c r="CR24" i="9"/>
  <c r="CR25" i="9"/>
  <c r="CR26" i="9"/>
  <c r="CR27" i="9"/>
  <c r="CR28" i="9"/>
  <c r="CR29" i="9"/>
  <c r="CR30" i="9"/>
  <c r="CR31" i="9"/>
  <c r="CR32" i="9"/>
  <c r="CR33" i="9"/>
  <c r="CR34" i="9"/>
  <c r="CR35" i="9"/>
  <c r="CR36" i="9"/>
  <c r="CR37" i="9"/>
  <c r="CR38" i="9"/>
  <c r="CR39" i="9"/>
  <c r="CR40" i="9"/>
  <c r="CR41" i="9"/>
  <c r="CR42" i="9"/>
  <c r="CR43" i="9"/>
  <c r="CR44" i="9"/>
  <c r="CR45" i="9"/>
  <c r="CR46" i="9"/>
  <c r="CR47" i="9"/>
  <c r="CR48" i="9"/>
  <c r="CR49" i="9"/>
  <c r="CR50" i="9"/>
  <c r="CR51" i="9"/>
  <c r="CR52" i="9"/>
  <c r="CR53" i="9"/>
  <c r="CR54" i="9"/>
  <c r="CR55" i="9"/>
  <c r="CR56" i="9"/>
  <c r="CR57" i="9"/>
  <c r="CR58" i="9"/>
  <c r="CR59" i="9"/>
  <c r="CR60" i="9"/>
  <c r="CR61" i="9"/>
  <c r="CR62" i="9"/>
  <c r="CR63" i="9"/>
  <c r="CR64" i="9"/>
  <c r="CR65" i="9"/>
  <c r="CR66" i="9"/>
  <c r="CR67" i="9"/>
  <c r="CR68" i="9"/>
  <c r="CR69" i="9"/>
  <c r="CR70" i="9"/>
  <c r="CR71" i="9"/>
  <c r="CR72" i="9"/>
  <c r="CR73" i="9"/>
  <c r="CR74" i="9"/>
  <c r="CR75" i="9"/>
  <c r="CR76" i="9"/>
  <c r="CR77" i="9"/>
  <c r="CR78" i="9"/>
  <c r="CR79" i="9"/>
  <c r="CR80" i="9"/>
  <c r="CR81" i="9"/>
  <c r="CR82" i="9"/>
  <c r="CR83" i="9"/>
  <c r="CR84" i="9"/>
  <c r="CR85" i="9"/>
  <c r="CR86" i="9"/>
  <c r="CR87" i="9"/>
  <c r="CR88" i="9"/>
  <c r="CR89" i="9"/>
  <c r="CR90" i="9"/>
  <c r="CR91" i="9"/>
  <c r="CR92" i="9"/>
  <c r="CR93" i="9"/>
  <c r="CR94" i="9"/>
  <c r="CR95" i="9"/>
  <c r="CR96" i="9"/>
  <c r="CR97" i="9"/>
  <c r="CR98" i="9"/>
  <c r="CR99" i="9"/>
  <c r="CR100" i="9"/>
  <c r="CR101" i="9"/>
  <c r="CR102" i="9"/>
  <c r="CR103" i="9"/>
  <c r="E33" i="10"/>
  <c r="CJ103" i="9"/>
  <c r="CJ102" i="9"/>
  <c r="CJ101" i="9"/>
  <c r="CJ100" i="9"/>
  <c r="CJ99" i="9"/>
  <c r="CJ98" i="9"/>
  <c r="CJ96" i="9"/>
  <c r="CJ95" i="9"/>
  <c r="CJ94" i="9"/>
  <c r="CJ93" i="9"/>
  <c r="CJ92" i="9"/>
  <c r="CJ91" i="9"/>
  <c r="CJ90" i="9"/>
  <c r="CJ88" i="9"/>
  <c r="CJ87" i="9"/>
  <c r="CJ86" i="9"/>
  <c r="CJ85" i="9"/>
  <c r="CJ84" i="9"/>
  <c r="CJ83" i="9"/>
  <c r="CJ82" i="9"/>
  <c r="CJ80" i="9"/>
  <c r="CJ79" i="9"/>
  <c r="CJ78" i="9"/>
  <c r="CJ77" i="9"/>
  <c r="CJ76" i="9"/>
  <c r="CJ75" i="9"/>
  <c r="CJ74" i="9"/>
  <c r="CJ72" i="9"/>
  <c r="CJ71" i="9"/>
  <c r="CJ70" i="9"/>
  <c r="CJ69" i="9"/>
  <c r="CJ68" i="9"/>
  <c r="CJ67" i="9"/>
  <c r="CJ66" i="9"/>
  <c r="CJ64" i="9"/>
  <c r="CJ63" i="9"/>
  <c r="CJ62" i="9"/>
  <c r="CJ61" i="9"/>
  <c r="CJ60" i="9"/>
  <c r="CJ59" i="9"/>
  <c r="CJ58" i="9"/>
  <c r="CJ56" i="9"/>
  <c r="CJ55" i="9"/>
  <c r="CJ54" i="9"/>
  <c r="CJ53" i="9"/>
  <c r="CJ52" i="9"/>
  <c r="CJ51" i="9"/>
  <c r="CJ50" i="9"/>
  <c r="CJ48" i="9"/>
  <c r="CJ47" i="9"/>
  <c r="CJ46" i="9"/>
  <c r="CJ45" i="9"/>
  <c r="CJ44" i="9"/>
  <c r="CJ43" i="9"/>
  <c r="CJ42" i="9"/>
  <c r="CJ40" i="9"/>
  <c r="CJ39" i="9"/>
  <c r="CJ38" i="9"/>
  <c r="CJ37" i="9"/>
  <c r="CJ36" i="9"/>
  <c r="CJ35" i="9"/>
  <c r="CJ34" i="9"/>
  <c r="CJ32" i="9"/>
  <c r="CJ31" i="9"/>
  <c r="CJ30" i="9"/>
  <c r="CJ28" i="9"/>
  <c r="CJ27" i="9"/>
  <c r="CJ26" i="9"/>
  <c r="CJ24" i="9"/>
  <c r="CJ23" i="9"/>
  <c r="CJ22" i="9"/>
  <c r="CJ21" i="9"/>
  <c r="CJ20" i="9"/>
  <c r="CJ19" i="9"/>
  <c r="CJ18" i="9"/>
  <c r="CJ16" i="9"/>
  <c r="CJ15" i="9"/>
  <c r="CJ14" i="9"/>
  <c r="CJ13" i="9"/>
  <c r="CJ12" i="9"/>
  <c r="CJ11" i="9"/>
  <c r="CJ10" i="9"/>
  <c r="CJ8" i="9"/>
  <c r="CJ7" i="9"/>
  <c r="CJ5" i="9"/>
  <c r="CJ29" i="9"/>
  <c r="E8" i="10"/>
  <c r="CA103" i="9"/>
  <c r="CA102" i="9"/>
  <c r="CA101" i="9"/>
  <c r="CA100" i="9"/>
  <c r="CA99" i="9"/>
  <c r="CA96" i="9"/>
  <c r="CA95" i="9"/>
  <c r="CA94" i="9"/>
  <c r="CA93" i="9"/>
  <c r="CA92" i="9"/>
  <c r="CA91" i="9"/>
  <c r="CA88" i="9"/>
  <c r="CA87" i="9"/>
  <c r="CA86" i="9"/>
  <c r="CA85" i="9"/>
  <c r="CA84" i="9"/>
  <c r="CA83" i="9"/>
  <c r="CA80" i="9"/>
  <c r="CA79" i="9"/>
  <c r="CA78" i="9"/>
  <c r="CA77" i="9"/>
  <c r="CA76" i="9"/>
  <c r="CA75" i="9"/>
  <c r="CA72" i="9"/>
  <c r="CA71" i="9"/>
  <c r="CA70" i="9"/>
  <c r="CA69" i="9"/>
  <c r="CA68" i="9"/>
  <c r="CA67" i="9"/>
  <c r="CA64" i="9"/>
  <c r="CA63" i="9"/>
  <c r="CA62" i="9"/>
  <c r="CA61" i="9"/>
  <c r="CA60" i="9"/>
  <c r="CA59" i="9"/>
  <c r="CA56" i="9"/>
  <c r="CA55" i="9"/>
  <c r="CA54" i="9"/>
  <c r="CA53" i="9"/>
  <c r="CA52" i="9"/>
  <c r="CA51" i="9"/>
  <c r="CA48" i="9"/>
  <c r="CA47" i="9"/>
  <c r="CA46" i="9"/>
  <c r="CA45" i="9"/>
  <c r="CA44" i="9"/>
  <c r="CA43" i="9"/>
  <c r="CA40" i="9"/>
  <c r="CA39" i="9"/>
  <c r="CA38" i="9"/>
  <c r="CA37" i="9"/>
  <c r="CA36" i="9"/>
  <c r="CA35" i="9"/>
  <c r="CA32" i="9"/>
  <c r="CA31" i="9"/>
  <c r="CA30" i="9"/>
  <c r="CA29" i="9"/>
  <c r="CA28" i="9"/>
  <c r="CA27" i="9"/>
  <c r="CA24" i="9"/>
  <c r="CA23" i="9"/>
  <c r="CA22" i="9"/>
  <c r="CA21" i="9"/>
  <c r="CA20" i="9"/>
  <c r="CA19" i="9"/>
  <c r="CA16" i="9"/>
  <c r="CA15" i="9"/>
  <c r="CA14" i="9"/>
  <c r="CA13" i="9"/>
  <c r="CA12" i="9"/>
  <c r="CA11" i="9"/>
  <c r="CA8" i="9"/>
  <c r="CA7" i="9"/>
  <c r="CA5" i="9"/>
  <c r="CA4" i="9"/>
  <c r="BR103" i="9"/>
  <c r="BR102" i="9"/>
  <c r="BR101" i="9"/>
  <c r="BR100" i="9"/>
  <c r="BR99" i="9"/>
  <c r="BR98" i="9"/>
  <c r="BR96" i="9"/>
  <c r="BR95" i="9"/>
  <c r="BR94" i="9"/>
  <c r="BR93" i="9"/>
  <c r="BR92" i="9"/>
  <c r="BR91" i="9"/>
  <c r="BR90" i="9"/>
  <c r="BR88" i="9"/>
  <c r="BR87" i="9"/>
  <c r="BR86" i="9"/>
  <c r="BR85" i="9"/>
  <c r="BR84" i="9"/>
  <c r="BR83" i="9"/>
  <c r="BR82" i="9"/>
  <c r="BR80" i="9"/>
  <c r="BR79" i="9"/>
  <c r="BR78" i="9"/>
  <c r="BR77" i="9"/>
  <c r="BR76" i="9"/>
  <c r="BR75" i="9"/>
  <c r="BR74" i="9"/>
  <c r="BR72" i="9"/>
  <c r="BR71" i="9"/>
  <c r="BR70" i="9"/>
  <c r="BR69" i="9"/>
  <c r="BR68" i="9"/>
  <c r="BR67" i="9"/>
  <c r="BR66" i="9"/>
  <c r="BR64" i="9"/>
  <c r="BR63" i="9"/>
  <c r="BR62" i="9"/>
  <c r="BR61" i="9"/>
  <c r="BR60" i="9"/>
  <c r="BR59" i="9"/>
  <c r="BR58" i="9"/>
  <c r="BR56" i="9"/>
  <c r="BR55" i="9"/>
  <c r="BR54" i="9"/>
  <c r="BR53" i="9"/>
  <c r="BR52" i="9"/>
  <c r="BR51" i="9"/>
  <c r="BR50" i="9"/>
  <c r="BR48" i="9"/>
  <c r="BR47" i="9"/>
  <c r="BR46" i="9"/>
  <c r="BR45" i="9"/>
  <c r="BR44" i="9"/>
  <c r="BR43" i="9"/>
  <c r="BR42" i="9"/>
  <c r="BR40" i="9"/>
  <c r="BR39" i="9"/>
  <c r="BR38" i="9"/>
  <c r="BR37" i="9"/>
  <c r="BR36" i="9"/>
  <c r="BR35" i="9"/>
  <c r="BR34" i="9"/>
  <c r="BR32" i="9"/>
  <c r="BR31" i="9"/>
  <c r="BR30" i="9"/>
  <c r="BR29" i="9"/>
  <c r="BR28" i="9"/>
  <c r="BR27" i="9"/>
  <c r="BR26" i="9"/>
  <c r="BR24" i="9"/>
  <c r="BR23" i="9"/>
  <c r="BR22" i="9"/>
  <c r="BR21" i="9"/>
  <c r="BR20" i="9"/>
  <c r="BR19" i="9"/>
  <c r="BR18" i="9"/>
  <c r="BR16" i="9"/>
  <c r="BR15" i="9"/>
  <c r="BR14" i="9"/>
  <c r="BR13" i="9"/>
  <c r="BR12" i="9"/>
  <c r="BR11" i="9"/>
  <c r="BR10" i="9"/>
  <c r="BR8" i="9"/>
  <c r="BR7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D28" i="10"/>
  <c r="G15" i="10" l="1"/>
  <c r="E10" i="10"/>
  <c r="R10" i="10"/>
  <c r="S10" i="10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CR4" i="9" s="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E1001" i="11"/>
  <c r="E1002" i="11"/>
  <c r="E1003" i="11"/>
  <c r="E1004" i="11"/>
  <c r="E1005" i="11"/>
  <c r="E1006" i="11"/>
  <c r="E1007" i="11"/>
  <c r="E1008" i="11"/>
  <c r="E1009" i="11"/>
  <c r="E1010" i="11"/>
  <c r="E1011" i="11"/>
  <c r="E1012" i="11"/>
  <c r="E1013" i="11"/>
  <c r="E1014" i="11"/>
  <c r="E1015" i="11"/>
  <c r="E1016" i="11"/>
  <c r="E1017" i="11"/>
  <c r="E1018" i="11"/>
  <c r="E1019" i="11"/>
  <c r="E1020" i="11"/>
  <c r="E1021" i="11"/>
  <c r="E1022" i="11"/>
  <c r="E1023" i="11"/>
  <c r="E1024" i="11"/>
  <c r="E1025" i="11"/>
  <c r="E1026" i="11"/>
  <c r="E1027" i="11"/>
  <c r="E1028" i="11"/>
  <c r="E1029" i="11"/>
  <c r="E1030" i="11"/>
  <c r="E1031" i="11"/>
  <c r="E1032" i="11"/>
  <c r="E1033" i="11"/>
  <c r="E1034" i="11"/>
  <c r="E1035" i="11"/>
  <c r="E1036" i="11"/>
  <c r="E1037" i="11"/>
  <c r="E1038" i="11"/>
  <c r="E1039" i="11"/>
  <c r="E1040" i="11"/>
  <c r="E1041" i="11"/>
  <c r="E1042" i="11"/>
  <c r="E1043" i="11"/>
  <c r="E1044" i="11"/>
  <c r="E1045" i="11"/>
  <c r="E1046" i="11"/>
  <c r="E1047" i="11"/>
  <c r="E1048" i="11"/>
  <c r="E1049" i="11"/>
  <c r="E1050" i="11"/>
  <c r="E1051" i="11"/>
  <c r="E1052" i="11"/>
  <c r="E1053" i="11"/>
  <c r="E1054" i="11"/>
  <c r="E1055" i="11"/>
  <c r="E1056" i="11"/>
  <c r="E1057" i="11"/>
  <c r="E1058" i="11"/>
  <c r="E1059" i="11"/>
  <c r="E1060" i="11"/>
  <c r="E1061" i="11"/>
  <c r="E1062" i="11"/>
  <c r="E1063" i="11"/>
  <c r="E1064" i="11"/>
  <c r="E1065" i="11"/>
  <c r="E1066" i="11"/>
  <c r="E1067" i="11"/>
  <c r="E1068" i="11"/>
  <c r="E1069" i="11"/>
  <c r="E1070" i="11"/>
  <c r="E1071" i="11"/>
  <c r="E1072" i="11"/>
  <c r="E1073" i="11"/>
  <c r="E1074" i="11"/>
  <c r="E1075" i="11"/>
  <c r="E1076" i="11"/>
  <c r="E1077" i="11"/>
  <c r="E1078" i="11"/>
  <c r="E1079" i="11"/>
  <c r="E1080" i="11"/>
  <c r="E1081" i="11"/>
  <c r="E1082" i="11"/>
  <c r="E1083" i="11"/>
  <c r="E1084" i="11"/>
  <c r="E1085" i="11"/>
  <c r="E1086" i="11"/>
  <c r="E1087" i="11"/>
  <c r="E1088" i="11"/>
  <c r="E1089" i="11"/>
  <c r="E1090" i="11"/>
  <c r="E1091" i="11"/>
  <c r="E1092" i="11"/>
  <c r="E1093" i="11"/>
  <c r="E1094" i="11"/>
  <c r="E1095" i="11"/>
  <c r="E1096" i="11"/>
  <c r="E1097" i="11"/>
  <c r="E1098" i="11"/>
  <c r="E1099" i="11"/>
  <c r="E1100" i="11"/>
  <c r="E1101" i="11"/>
  <c r="E1102" i="11"/>
  <c r="E1103" i="11"/>
  <c r="E1104" i="11"/>
  <c r="E1105" i="11"/>
  <c r="E1106" i="11"/>
  <c r="E1107" i="11"/>
  <c r="E1108" i="11"/>
  <c r="E1109" i="11"/>
  <c r="E1110" i="11"/>
  <c r="E1111" i="11"/>
  <c r="E1112" i="11"/>
  <c r="E1113" i="11"/>
  <c r="E1114" i="11"/>
  <c r="E1115" i="11"/>
  <c r="E1116" i="11"/>
  <c r="E1117" i="11"/>
  <c r="E1118" i="11"/>
  <c r="E1119" i="11"/>
  <c r="E1120" i="11"/>
  <c r="E1121" i="11"/>
  <c r="E1122" i="11"/>
  <c r="E1123" i="11"/>
  <c r="E1124" i="11"/>
  <c r="E1125" i="11"/>
  <c r="E1126" i="11"/>
  <c r="E1127" i="11"/>
  <c r="E1128" i="11"/>
  <c r="E1129" i="11"/>
  <c r="E1130" i="11"/>
  <c r="E1131" i="11"/>
  <c r="E1132" i="11"/>
  <c r="E1133" i="11"/>
  <c r="E1134" i="11"/>
  <c r="E1135" i="11"/>
  <c r="E1136" i="11"/>
  <c r="E1137" i="11"/>
  <c r="E1138" i="11"/>
  <c r="E1139" i="11"/>
  <c r="E1140" i="11"/>
  <c r="E1141" i="11"/>
  <c r="E1142" i="11"/>
  <c r="E1143" i="11"/>
  <c r="E1144" i="11"/>
  <c r="E1145" i="11"/>
  <c r="E1146" i="11"/>
  <c r="E1147" i="11"/>
  <c r="E1148" i="11"/>
  <c r="E1149" i="11"/>
  <c r="E1150" i="11"/>
  <c r="E1151" i="11"/>
  <c r="E1152" i="11"/>
  <c r="E1153" i="11"/>
  <c r="E1154" i="11"/>
  <c r="E1155" i="11"/>
  <c r="E1156" i="11"/>
  <c r="E1157" i="11"/>
  <c r="E1158" i="11"/>
  <c r="E1159" i="11"/>
  <c r="E1160" i="11"/>
  <c r="E1161" i="11"/>
  <c r="E1162" i="11"/>
  <c r="E1163" i="11"/>
  <c r="E1164" i="11"/>
  <c r="E1165" i="11"/>
  <c r="E1166" i="11"/>
  <c r="E1167" i="11"/>
  <c r="E1168" i="11"/>
  <c r="E1169" i="11"/>
  <c r="E1170" i="11"/>
  <c r="E1171" i="11"/>
  <c r="E1172" i="11"/>
  <c r="E1173" i="11"/>
  <c r="E1174" i="11"/>
  <c r="E1175" i="11"/>
  <c r="E1176" i="11"/>
  <c r="E1177" i="11"/>
  <c r="E1178" i="11"/>
  <c r="E1179" i="11"/>
  <c r="E1180" i="11"/>
  <c r="E1181" i="11"/>
  <c r="E1182" i="11"/>
  <c r="E1183" i="11"/>
  <c r="E1184" i="11"/>
  <c r="E1185" i="11"/>
  <c r="E1186" i="11"/>
  <c r="E1187" i="11"/>
  <c r="E1188" i="11"/>
  <c r="E1189" i="11"/>
  <c r="E1190" i="11"/>
  <c r="E1191" i="11"/>
  <c r="E1192" i="11"/>
  <c r="E1193" i="11"/>
  <c r="E1194" i="11"/>
  <c r="E1195" i="11"/>
  <c r="E1196" i="11"/>
  <c r="E1197" i="11"/>
  <c r="E1198" i="11"/>
  <c r="E1199" i="11"/>
  <c r="E1200" i="11"/>
  <c r="E1201" i="11"/>
  <c r="E1202" i="11"/>
  <c r="E1203" i="11"/>
  <c r="E1204" i="11"/>
  <c r="E1205" i="11"/>
  <c r="E1206" i="11"/>
  <c r="E1207" i="11"/>
  <c r="E1208" i="11"/>
  <c r="E1209" i="11"/>
  <c r="E1210" i="11"/>
  <c r="E1211" i="11"/>
  <c r="E1212" i="11"/>
  <c r="E1213" i="11"/>
  <c r="E1214" i="11"/>
  <c r="E1215" i="11"/>
  <c r="E1216" i="11"/>
  <c r="E1217" i="11"/>
  <c r="E1218" i="11"/>
  <c r="E1219" i="11"/>
  <c r="E1220" i="11"/>
  <c r="E1221" i="11"/>
  <c r="E1222" i="11"/>
  <c r="E1223" i="11"/>
  <c r="E1224" i="11"/>
  <c r="E1225" i="11"/>
  <c r="E1226" i="11"/>
  <c r="E1227" i="11"/>
  <c r="E1228" i="11"/>
  <c r="E1229" i="11"/>
  <c r="E1230" i="11"/>
  <c r="E1231" i="11"/>
  <c r="E1232" i="11"/>
  <c r="E1233" i="11"/>
  <c r="E1234" i="11"/>
  <c r="E1235" i="11"/>
  <c r="E1236" i="11"/>
  <c r="E1237" i="11"/>
  <c r="E1238" i="11"/>
  <c r="E1239" i="11"/>
  <c r="E1240" i="11"/>
  <c r="E1241" i="11"/>
  <c r="E1242" i="11"/>
  <c r="E1243" i="11"/>
  <c r="E1244" i="11"/>
  <c r="E1245" i="11"/>
  <c r="E1246" i="11"/>
  <c r="E1247" i="11"/>
  <c r="E1248" i="11"/>
  <c r="E1249" i="11"/>
  <c r="E1250" i="11"/>
  <c r="E1251" i="11"/>
  <c r="E1252" i="11"/>
  <c r="E1253" i="11"/>
  <c r="E1254" i="11"/>
  <c r="E1255" i="11"/>
  <c r="E1256" i="11"/>
  <c r="E1257" i="11"/>
  <c r="E1258" i="11"/>
  <c r="E1259" i="11"/>
  <c r="E1260" i="11"/>
  <c r="E1261" i="11"/>
  <c r="E1262" i="11"/>
  <c r="E1263" i="11"/>
  <c r="E1264" i="11"/>
  <c r="E1265" i="11"/>
  <c r="E1266" i="11"/>
  <c r="E1267" i="11"/>
  <c r="E1268" i="11"/>
  <c r="E1269" i="11"/>
  <c r="E1270" i="11"/>
  <c r="E1271" i="11"/>
  <c r="E1272" i="11"/>
  <c r="E1273" i="11"/>
  <c r="E1274" i="11"/>
  <c r="E1275" i="11"/>
  <c r="E1276" i="11"/>
  <c r="E1277" i="11"/>
  <c r="E1278" i="11"/>
  <c r="E1279" i="11"/>
  <c r="E1280" i="11"/>
  <c r="E1281" i="11"/>
  <c r="E1282" i="11"/>
  <c r="E1283" i="11"/>
  <c r="E1284" i="11"/>
  <c r="E1285" i="11"/>
  <c r="E1286" i="11"/>
  <c r="E1287" i="11"/>
  <c r="E1288" i="11"/>
  <c r="E1289" i="11"/>
  <c r="E1290" i="11"/>
  <c r="E1291" i="11"/>
  <c r="E1292" i="11"/>
  <c r="E1293" i="11"/>
  <c r="E1294" i="11"/>
  <c r="E1295" i="11"/>
  <c r="E1296" i="11"/>
  <c r="E1297" i="11"/>
  <c r="E1298" i="11"/>
  <c r="E1299" i="11"/>
  <c r="E1300" i="11"/>
  <c r="E1301" i="11"/>
  <c r="E1302" i="11"/>
  <c r="E1303" i="11"/>
  <c r="E1304" i="11"/>
  <c r="E1305" i="11"/>
  <c r="E1306" i="11"/>
  <c r="E1307" i="11"/>
  <c r="E1308" i="11"/>
  <c r="E1309" i="11"/>
  <c r="E1310" i="11"/>
  <c r="E1311" i="11"/>
  <c r="E1312" i="11"/>
  <c r="E1313" i="11"/>
  <c r="E1314" i="11"/>
  <c r="E1315" i="11"/>
  <c r="E1316" i="11"/>
  <c r="E1317" i="11"/>
  <c r="E1318" i="11"/>
  <c r="E1319" i="11"/>
  <c r="E1320" i="11"/>
  <c r="E1321" i="11"/>
  <c r="E1322" i="11"/>
  <c r="E1323" i="11"/>
  <c r="E1324" i="11"/>
  <c r="E1325" i="11"/>
  <c r="E1326" i="11"/>
  <c r="E1327" i="11"/>
  <c r="E1328" i="11"/>
  <c r="E1329" i="11"/>
  <c r="E1330" i="11"/>
  <c r="E1331" i="11"/>
  <c r="E1332" i="11"/>
  <c r="E1333" i="11"/>
  <c r="E1334" i="11"/>
  <c r="E1335" i="11"/>
  <c r="E1336" i="11"/>
  <c r="E1337" i="11"/>
  <c r="E1338" i="11"/>
  <c r="E1339" i="11"/>
  <c r="E1340" i="11"/>
  <c r="E1341" i="11"/>
  <c r="E1342" i="11"/>
  <c r="E1343" i="11"/>
  <c r="E1344" i="11"/>
  <c r="E1345" i="11"/>
  <c r="E1346" i="11"/>
  <c r="E1347" i="11"/>
  <c r="E1348" i="11"/>
  <c r="E1349" i="11"/>
  <c r="E1350" i="11"/>
  <c r="E1351" i="11"/>
  <c r="E1352" i="11"/>
  <c r="E1353" i="11"/>
  <c r="E1354" i="11"/>
  <c r="E1355" i="11"/>
  <c r="E1356" i="11"/>
  <c r="E1357" i="11"/>
  <c r="E1358" i="11"/>
  <c r="E1359" i="11"/>
  <c r="E1360" i="11"/>
  <c r="E1361" i="11"/>
  <c r="E1362" i="11"/>
  <c r="E1363" i="11"/>
  <c r="E1364" i="11"/>
  <c r="E1365" i="11"/>
  <c r="E1366" i="11"/>
  <c r="E1367" i="11"/>
  <c r="E1368" i="11"/>
  <c r="E1369" i="11"/>
  <c r="E1370" i="11"/>
  <c r="E1371" i="11"/>
  <c r="E1372" i="11"/>
  <c r="E1373" i="11"/>
  <c r="E1374" i="11"/>
  <c r="E1375" i="11"/>
  <c r="E1376" i="11"/>
  <c r="E1377" i="11"/>
  <c r="E1378" i="11"/>
  <c r="E1379" i="11"/>
  <c r="E1380" i="11"/>
  <c r="E1381" i="11"/>
  <c r="E1382" i="11"/>
  <c r="E1383" i="11"/>
  <c r="E1384" i="11"/>
  <c r="E1385" i="11"/>
  <c r="E1386" i="11"/>
  <c r="E1387" i="11"/>
  <c r="E1388" i="11"/>
  <c r="E1389" i="11"/>
  <c r="E1390" i="11"/>
  <c r="E1391" i="11"/>
  <c r="E1392" i="11"/>
  <c r="E1393" i="11"/>
  <c r="E1394" i="11"/>
  <c r="E1395" i="11"/>
  <c r="E1396" i="11"/>
  <c r="E1397" i="11"/>
  <c r="E1398" i="11"/>
  <c r="E1399" i="11"/>
  <c r="E1400" i="11"/>
  <c r="E1401" i="11"/>
  <c r="E1402" i="11"/>
  <c r="E1403" i="11"/>
  <c r="E1404" i="11"/>
  <c r="E1405" i="11"/>
  <c r="E1406" i="11"/>
  <c r="E1407" i="11"/>
  <c r="E1408" i="11"/>
  <c r="E1409" i="11"/>
  <c r="E1410" i="11"/>
  <c r="E1411" i="11"/>
  <c r="E1412" i="11"/>
  <c r="E1413" i="11"/>
  <c r="E1414" i="11"/>
  <c r="E1415" i="11"/>
  <c r="E1416" i="11"/>
  <c r="E1417" i="11"/>
  <c r="E1418" i="11"/>
  <c r="E1419" i="11"/>
  <c r="E1420" i="11"/>
  <c r="E1421" i="11"/>
  <c r="E1422" i="11"/>
  <c r="E1423" i="11"/>
  <c r="E1424" i="11"/>
  <c r="E1425" i="11"/>
  <c r="E1426" i="11"/>
  <c r="E1427" i="11"/>
  <c r="E1428" i="11"/>
  <c r="E1429" i="11"/>
  <c r="E1430" i="11"/>
  <c r="E1431" i="11"/>
  <c r="E1432" i="11"/>
  <c r="E1433" i="11"/>
  <c r="E1434" i="11"/>
  <c r="E1435" i="11"/>
  <c r="E1436" i="11"/>
  <c r="E1437" i="11"/>
  <c r="E1438" i="11"/>
  <c r="E1439" i="11"/>
  <c r="E1440" i="11"/>
  <c r="E1441" i="11"/>
  <c r="E1442" i="11"/>
  <c r="E1443" i="11"/>
  <c r="E1444" i="11"/>
  <c r="E1445" i="11"/>
  <c r="E1446" i="11"/>
  <c r="E1447" i="11"/>
  <c r="E1448" i="11"/>
  <c r="E1449" i="11"/>
  <c r="E1450" i="11"/>
  <c r="E1451" i="11"/>
  <c r="E1452" i="11"/>
  <c r="E1453" i="11"/>
  <c r="E1454" i="11"/>
  <c r="E1455" i="11"/>
  <c r="E1456" i="11"/>
  <c r="E1457" i="11"/>
  <c r="E1458" i="11"/>
  <c r="E1459" i="11"/>
  <c r="E1460" i="11"/>
  <c r="E1461" i="11"/>
  <c r="E1462" i="11"/>
  <c r="E1463" i="11"/>
  <c r="E1464" i="11"/>
  <c r="E1465" i="11"/>
  <c r="E1466" i="11"/>
  <c r="E1467" i="11"/>
  <c r="E1468" i="11"/>
  <c r="E1469" i="11"/>
  <c r="E1470" i="11"/>
  <c r="E1471" i="11"/>
  <c r="E1472" i="11"/>
  <c r="E1473" i="11"/>
  <c r="E1474" i="11"/>
  <c r="E1475" i="11"/>
  <c r="E1476" i="11"/>
  <c r="E1477" i="11"/>
  <c r="E1478" i="11"/>
  <c r="E1479" i="11"/>
  <c r="E1480" i="11"/>
  <c r="E1481" i="11"/>
  <c r="E1482" i="11"/>
  <c r="E1483" i="11"/>
  <c r="E1484" i="11"/>
  <c r="E1485" i="11"/>
  <c r="E1486" i="11"/>
  <c r="E1487" i="11"/>
  <c r="E1488" i="11"/>
  <c r="E1489" i="11"/>
  <c r="E1490" i="11"/>
  <c r="E1491" i="11"/>
  <c r="E1492" i="11"/>
  <c r="E1493" i="11"/>
  <c r="E1494" i="11"/>
  <c r="E1495" i="11"/>
  <c r="E1496" i="11"/>
  <c r="E1497" i="11"/>
  <c r="E1498" i="11"/>
  <c r="E1499" i="11"/>
  <c r="E1500" i="11"/>
  <c r="E1501" i="11"/>
  <c r="E1502" i="11"/>
  <c r="E2" i="11"/>
  <c r="AP3" i="9"/>
  <c r="AP4" i="9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43" i="9"/>
  <c r="AP44" i="9"/>
  <c r="AP45" i="9"/>
  <c r="AP46" i="9"/>
  <c r="AP47" i="9"/>
  <c r="AP48" i="9"/>
  <c r="AP49" i="9"/>
  <c r="AP50" i="9"/>
  <c r="AP51" i="9"/>
  <c r="AP52" i="9"/>
  <c r="AP53" i="9"/>
  <c r="AP54" i="9"/>
  <c r="AP55" i="9"/>
  <c r="AP56" i="9"/>
  <c r="AP57" i="9"/>
  <c r="AP58" i="9"/>
  <c r="AP59" i="9"/>
  <c r="AP60" i="9"/>
  <c r="AP61" i="9"/>
  <c r="AP62" i="9"/>
  <c r="AP63" i="9"/>
  <c r="AP64" i="9"/>
  <c r="AP65" i="9"/>
  <c r="AP66" i="9"/>
  <c r="AP67" i="9"/>
  <c r="AP68" i="9"/>
  <c r="AP69" i="9"/>
  <c r="AP70" i="9"/>
  <c r="AP71" i="9"/>
  <c r="AP72" i="9"/>
  <c r="AP73" i="9"/>
  <c r="AP74" i="9"/>
  <c r="AP75" i="9"/>
  <c r="AP76" i="9"/>
  <c r="AP77" i="9"/>
  <c r="AP78" i="9"/>
  <c r="AP79" i="9"/>
  <c r="AP80" i="9"/>
  <c r="AP81" i="9"/>
  <c r="AP82" i="9"/>
  <c r="AP83" i="9"/>
  <c r="AP84" i="9"/>
  <c r="AP85" i="9"/>
  <c r="AP86" i="9"/>
  <c r="AP87" i="9"/>
  <c r="AP88" i="9"/>
  <c r="AP89" i="9"/>
  <c r="AP90" i="9"/>
  <c r="AP91" i="9"/>
  <c r="AP92" i="9"/>
  <c r="AP93" i="9"/>
  <c r="AP94" i="9"/>
  <c r="AP95" i="9"/>
  <c r="AP96" i="9"/>
  <c r="AP97" i="9"/>
  <c r="AP98" i="9"/>
  <c r="AP99" i="9"/>
  <c r="AP100" i="9"/>
  <c r="AP101" i="9"/>
  <c r="AP102" i="9"/>
  <c r="AP103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45" i="9"/>
  <c r="AO46" i="9"/>
  <c r="AO47" i="9"/>
  <c r="AO48" i="9"/>
  <c r="AO49" i="9"/>
  <c r="AO50" i="9"/>
  <c r="AO51" i="9"/>
  <c r="AO52" i="9"/>
  <c r="AO53" i="9"/>
  <c r="AO54" i="9"/>
  <c r="AO55" i="9"/>
  <c r="AO56" i="9"/>
  <c r="AO57" i="9"/>
  <c r="AO58" i="9"/>
  <c r="AO59" i="9"/>
  <c r="AO60" i="9"/>
  <c r="AO61" i="9"/>
  <c r="AO62" i="9"/>
  <c r="AO63" i="9"/>
  <c r="AO64" i="9"/>
  <c r="AO65" i="9"/>
  <c r="AO66" i="9"/>
  <c r="AO67" i="9"/>
  <c r="AO68" i="9"/>
  <c r="AO69" i="9"/>
  <c r="AO70" i="9"/>
  <c r="AO71" i="9"/>
  <c r="AO72" i="9"/>
  <c r="AO73" i="9"/>
  <c r="AO74" i="9"/>
  <c r="AO75" i="9"/>
  <c r="AO76" i="9"/>
  <c r="AO77" i="9"/>
  <c r="AO78" i="9"/>
  <c r="AO79" i="9"/>
  <c r="AO80" i="9"/>
  <c r="AO81" i="9"/>
  <c r="AO82" i="9"/>
  <c r="AO83" i="9"/>
  <c r="AO84" i="9"/>
  <c r="AO85" i="9"/>
  <c r="AO86" i="9"/>
  <c r="AO87" i="9"/>
  <c r="AO88" i="9"/>
  <c r="AO89" i="9"/>
  <c r="AO90" i="9"/>
  <c r="AO91" i="9"/>
  <c r="AO92" i="9"/>
  <c r="AO93" i="9"/>
  <c r="AO94" i="9"/>
  <c r="AO95" i="9"/>
  <c r="AO96" i="9"/>
  <c r="AO97" i="9"/>
  <c r="AO98" i="9"/>
  <c r="AO99" i="9"/>
  <c r="AO100" i="9"/>
  <c r="AO101" i="9"/>
  <c r="AO102" i="9"/>
  <c r="AO103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N79" i="9"/>
  <c r="AN80" i="9"/>
  <c r="AN81" i="9"/>
  <c r="AN82" i="9"/>
  <c r="AN83" i="9"/>
  <c r="AN84" i="9"/>
  <c r="AN85" i="9"/>
  <c r="AN86" i="9"/>
  <c r="AN87" i="9"/>
  <c r="AN88" i="9"/>
  <c r="AN89" i="9"/>
  <c r="AN90" i="9"/>
  <c r="AN91" i="9"/>
  <c r="AN92" i="9"/>
  <c r="AN93" i="9"/>
  <c r="AN94" i="9"/>
  <c r="AN95" i="9"/>
  <c r="AN96" i="9"/>
  <c r="AN97" i="9"/>
  <c r="AN98" i="9"/>
  <c r="AN99" i="9"/>
  <c r="AN100" i="9"/>
  <c r="AN101" i="9"/>
  <c r="AN102" i="9"/>
  <c r="AN103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M45" i="9"/>
  <c r="AM46" i="9"/>
  <c r="AM47" i="9"/>
  <c r="AM48" i="9"/>
  <c r="AM49" i="9"/>
  <c r="AM50" i="9"/>
  <c r="AM51" i="9"/>
  <c r="AM52" i="9"/>
  <c r="AM53" i="9"/>
  <c r="AM54" i="9"/>
  <c r="AM55" i="9"/>
  <c r="AM56" i="9"/>
  <c r="AM57" i="9"/>
  <c r="AM58" i="9"/>
  <c r="AM59" i="9"/>
  <c r="AM60" i="9"/>
  <c r="AM61" i="9"/>
  <c r="AM62" i="9"/>
  <c r="AM63" i="9"/>
  <c r="AM64" i="9"/>
  <c r="AM65" i="9"/>
  <c r="AM66" i="9"/>
  <c r="AM67" i="9"/>
  <c r="AM68" i="9"/>
  <c r="AM69" i="9"/>
  <c r="AM70" i="9"/>
  <c r="AM71" i="9"/>
  <c r="AM72" i="9"/>
  <c r="AM73" i="9"/>
  <c r="AM74" i="9"/>
  <c r="AM75" i="9"/>
  <c r="AM76" i="9"/>
  <c r="AM77" i="9"/>
  <c r="AM78" i="9"/>
  <c r="AM79" i="9"/>
  <c r="AM80" i="9"/>
  <c r="AM81" i="9"/>
  <c r="AM82" i="9"/>
  <c r="AM83" i="9"/>
  <c r="AM84" i="9"/>
  <c r="AM85" i="9"/>
  <c r="AM86" i="9"/>
  <c r="AM87" i="9"/>
  <c r="AM88" i="9"/>
  <c r="AM89" i="9"/>
  <c r="AM90" i="9"/>
  <c r="AM91" i="9"/>
  <c r="AM92" i="9"/>
  <c r="AM93" i="9"/>
  <c r="AM94" i="9"/>
  <c r="AM95" i="9"/>
  <c r="AM96" i="9"/>
  <c r="AM97" i="9"/>
  <c r="AM98" i="9"/>
  <c r="AM99" i="9"/>
  <c r="AM100" i="9"/>
  <c r="AM101" i="9"/>
  <c r="AM102" i="9"/>
  <c r="AM103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43" i="9"/>
  <c r="AL44" i="9"/>
  <c r="AL45" i="9"/>
  <c r="AL46" i="9"/>
  <c r="AL47" i="9"/>
  <c r="AL48" i="9"/>
  <c r="AL49" i="9"/>
  <c r="AL50" i="9"/>
  <c r="AL51" i="9"/>
  <c r="AL52" i="9"/>
  <c r="AL53" i="9"/>
  <c r="AL54" i="9"/>
  <c r="AL55" i="9"/>
  <c r="AL56" i="9"/>
  <c r="AL57" i="9"/>
  <c r="AL58" i="9"/>
  <c r="AL59" i="9"/>
  <c r="AL60" i="9"/>
  <c r="AL61" i="9"/>
  <c r="AL62" i="9"/>
  <c r="AL63" i="9"/>
  <c r="AL64" i="9"/>
  <c r="AL65" i="9"/>
  <c r="AL66" i="9"/>
  <c r="AL67" i="9"/>
  <c r="AL68" i="9"/>
  <c r="AL69" i="9"/>
  <c r="AL70" i="9"/>
  <c r="AL71" i="9"/>
  <c r="AL72" i="9"/>
  <c r="AL73" i="9"/>
  <c r="AL74" i="9"/>
  <c r="AL75" i="9"/>
  <c r="AL76" i="9"/>
  <c r="AL77" i="9"/>
  <c r="AL78" i="9"/>
  <c r="AL79" i="9"/>
  <c r="AL80" i="9"/>
  <c r="AL81" i="9"/>
  <c r="AL82" i="9"/>
  <c r="AL83" i="9"/>
  <c r="AL84" i="9"/>
  <c r="AL85" i="9"/>
  <c r="AL86" i="9"/>
  <c r="AL87" i="9"/>
  <c r="AL88" i="9"/>
  <c r="AL89" i="9"/>
  <c r="AL90" i="9"/>
  <c r="AL91" i="9"/>
  <c r="AL92" i="9"/>
  <c r="AL93" i="9"/>
  <c r="AL94" i="9"/>
  <c r="AL95" i="9"/>
  <c r="AL96" i="9"/>
  <c r="AL97" i="9"/>
  <c r="AL98" i="9"/>
  <c r="AL99" i="9"/>
  <c r="AL100" i="9"/>
  <c r="AL101" i="9"/>
  <c r="AL102" i="9"/>
  <c r="AL103" i="9"/>
  <c r="AK3" i="9"/>
  <c r="AK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43" i="9"/>
  <c r="AK44" i="9"/>
  <c r="AK45" i="9"/>
  <c r="AK46" i="9"/>
  <c r="AK47" i="9"/>
  <c r="AK48" i="9"/>
  <c r="AK49" i="9"/>
  <c r="AK50" i="9"/>
  <c r="AK51" i="9"/>
  <c r="AK52" i="9"/>
  <c r="AK53" i="9"/>
  <c r="AK54" i="9"/>
  <c r="AK55" i="9"/>
  <c r="AK56" i="9"/>
  <c r="AK57" i="9"/>
  <c r="AK58" i="9"/>
  <c r="AK59" i="9"/>
  <c r="AK60" i="9"/>
  <c r="AK61" i="9"/>
  <c r="AK62" i="9"/>
  <c r="AK63" i="9"/>
  <c r="AK64" i="9"/>
  <c r="AK65" i="9"/>
  <c r="AK66" i="9"/>
  <c r="AK67" i="9"/>
  <c r="AK68" i="9"/>
  <c r="AK69" i="9"/>
  <c r="AK70" i="9"/>
  <c r="AK71" i="9"/>
  <c r="AK72" i="9"/>
  <c r="AK73" i="9"/>
  <c r="AK74" i="9"/>
  <c r="AK75" i="9"/>
  <c r="AK76" i="9"/>
  <c r="AK77" i="9"/>
  <c r="AK78" i="9"/>
  <c r="AK79" i="9"/>
  <c r="AK80" i="9"/>
  <c r="AK81" i="9"/>
  <c r="AK82" i="9"/>
  <c r="AK83" i="9"/>
  <c r="AK84" i="9"/>
  <c r="AK85" i="9"/>
  <c r="AK86" i="9"/>
  <c r="AK87" i="9"/>
  <c r="AK88" i="9"/>
  <c r="AK89" i="9"/>
  <c r="AK90" i="9"/>
  <c r="AK91" i="9"/>
  <c r="AK92" i="9"/>
  <c r="AK93" i="9"/>
  <c r="AK94" i="9"/>
  <c r="AK95" i="9"/>
  <c r="AK96" i="9"/>
  <c r="AK97" i="9"/>
  <c r="AK98" i="9"/>
  <c r="AK99" i="9"/>
  <c r="AK100" i="9"/>
  <c r="AK101" i="9"/>
  <c r="AK102" i="9"/>
  <c r="AK103" i="9"/>
  <c r="AJ3" i="9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50" i="9"/>
  <c r="AJ51" i="9"/>
  <c r="AJ52" i="9"/>
  <c r="AJ53" i="9"/>
  <c r="AJ54" i="9"/>
  <c r="AJ55" i="9"/>
  <c r="AJ56" i="9"/>
  <c r="AJ57" i="9"/>
  <c r="AJ58" i="9"/>
  <c r="AJ59" i="9"/>
  <c r="AJ60" i="9"/>
  <c r="AJ61" i="9"/>
  <c r="AJ62" i="9"/>
  <c r="AJ63" i="9"/>
  <c r="AJ64" i="9"/>
  <c r="AJ65" i="9"/>
  <c r="AJ66" i="9"/>
  <c r="AJ67" i="9"/>
  <c r="AJ68" i="9"/>
  <c r="AJ69" i="9"/>
  <c r="AJ70" i="9"/>
  <c r="AJ71" i="9"/>
  <c r="AJ72" i="9"/>
  <c r="AJ73" i="9"/>
  <c r="AJ74" i="9"/>
  <c r="AJ75" i="9"/>
  <c r="AJ76" i="9"/>
  <c r="AJ77" i="9"/>
  <c r="AJ78" i="9"/>
  <c r="AJ79" i="9"/>
  <c r="AJ80" i="9"/>
  <c r="AJ81" i="9"/>
  <c r="AJ82" i="9"/>
  <c r="AJ83" i="9"/>
  <c r="AJ84" i="9"/>
  <c r="AJ85" i="9"/>
  <c r="AJ86" i="9"/>
  <c r="AJ87" i="9"/>
  <c r="AJ88" i="9"/>
  <c r="AJ89" i="9"/>
  <c r="AJ90" i="9"/>
  <c r="AJ91" i="9"/>
  <c r="AJ92" i="9"/>
  <c r="AJ93" i="9"/>
  <c r="AJ94" i="9"/>
  <c r="AJ95" i="9"/>
  <c r="AJ96" i="9"/>
  <c r="AJ97" i="9"/>
  <c r="AJ98" i="9"/>
  <c r="AJ99" i="9"/>
  <c r="AJ100" i="9"/>
  <c r="AJ101" i="9"/>
  <c r="AJ102" i="9"/>
  <c r="AJ103" i="9"/>
  <c r="AI3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3" i="9"/>
  <c r="AH54" i="9"/>
  <c r="AH55" i="9"/>
  <c r="AH56" i="9"/>
  <c r="AH57" i="9"/>
  <c r="AH58" i="9"/>
  <c r="AH59" i="9"/>
  <c r="AH60" i="9"/>
  <c r="AH61" i="9"/>
  <c r="AH62" i="9"/>
  <c r="AH63" i="9"/>
  <c r="AH64" i="9"/>
  <c r="AH65" i="9"/>
  <c r="AH66" i="9"/>
  <c r="AH67" i="9"/>
  <c r="AH68" i="9"/>
  <c r="AH69" i="9"/>
  <c r="AH70" i="9"/>
  <c r="AH71" i="9"/>
  <c r="AH72" i="9"/>
  <c r="AH73" i="9"/>
  <c r="AH74" i="9"/>
  <c r="AH75" i="9"/>
  <c r="AH76" i="9"/>
  <c r="AH77" i="9"/>
  <c r="AH78" i="9"/>
  <c r="AH79" i="9"/>
  <c r="AH80" i="9"/>
  <c r="AH81" i="9"/>
  <c r="AH82" i="9"/>
  <c r="AH83" i="9"/>
  <c r="AH84" i="9"/>
  <c r="AH85" i="9"/>
  <c r="AH86" i="9"/>
  <c r="AH87" i="9"/>
  <c r="AH88" i="9"/>
  <c r="AH89" i="9"/>
  <c r="AH90" i="9"/>
  <c r="AH91" i="9"/>
  <c r="AH92" i="9"/>
  <c r="AH93" i="9"/>
  <c r="AH94" i="9"/>
  <c r="AH95" i="9"/>
  <c r="AH96" i="9"/>
  <c r="AH97" i="9"/>
  <c r="AH98" i="9"/>
  <c r="AH99" i="9"/>
  <c r="AH100" i="9"/>
  <c r="AH101" i="9"/>
  <c r="AH102" i="9"/>
  <c r="AH103" i="9"/>
  <c r="AG3" i="9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G52" i="9"/>
  <c r="AG53" i="9"/>
  <c r="AG54" i="9"/>
  <c r="AG55" i="9"/>
  <c r="AG56" i="9"/>
  <c r="AG57" i="9"/>
  <c r="AG58" i="9"/>
  <c r="AG59" i="9"/>
  <c r="AG60" i="9"/>
  <c r="AG61" i="9"/>
  <c r="AG62" i="9"/>
  <c r="AG63" i="9"/>
  <c r="AG64" i="9"/>
  <c r="AG65" i="9"/>
  <c r="AG66" i="9"/>
  <c r="AG67" i="9"/>
  <c r="AG68" i="9"/>
  <c r="AG69" i="9"/>
  <c r="AG70" i="9"/>
  <c r="AG71" i="9"/>
  <c r="AG72" i="9"/>
  <c r="AG73" i="9"/>
  <c r="AG74" i="9"/>
  <c r="AG75" i="9"/>
  <c r="AG76" i="9"/>
  <c r="AG77" i="9"/>
  <c r="AG78" i="9"/>
  <c r="AG79" i="9"/>
  <c r="AG80" i="9"/>
  <c r="AG81" i="9"/>
  <c r="AG82" i="9"/>
  <c r="AG83" i="9"/>
  <c r="AG84" i="9"/>
  <c r="AG85" i="9"/>
  <c r="AG86" i="9"/>
  <c r="AG87" i="9"/>
  <c r="AG88" i="9"/>
  <c r="AG89" i="9"/>
  <c r="AG90" i="9"/>
  <c r="AG91" i="9"/>
  <c r="AG92" i="9"/>
  <c r="AG93" i="9"/>
  <c r="AG94" i="9"/>
  <c r="AG95" i="9"/>
  <c r="AG96" i="9"/>
  <c r="AG97" i="9"/>
  <c r="AG98" i="9"/>
  <c r="AG99" i="9"/>
  <c r="AG100" i="9"/>
  <c r="AG101" i="9"/>
  <c r="AG102" i="9"/>
  <c r="AG103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F50" i="9"/>
  <c r="AF51" i="9"/>
  <c r="AF52" i="9"/>
  <c r="AF53" i="9"/>
  <c r="AF54" i="9"/>
  <c r="AF55" i="9"/>
  <c r="AF56" i="9"/>
  <c r="AF57" i="9"/>
  <c r="AF58" i="9"/>
  <c r="AF59" i="9"/>
  <c r="AF60" i="9"/>
  <c r="AF61" i="9"/>
  <c r="AF62" i="9"/>
  <c r="AF63" i="9"/>
  <c r="AF64" i="9"/>
  <c r="AF65" i="9"/>
  <c r="AF66" i="9"/>
  <c r="AF67" i="9"/>
  <c r="AF68" i="9"/>
  <c r="AF69" i="9"/>
  <c r="AF70" i="9"/>
  <c r="AF71" i="9"/>
  <c r="AF72" i="9"/>
  <c r="AF73" i="9"/>
  <c r="AF74" i="9"/>
  <c r="AF75" i="9"/>
  <c r="AF76" i="9"/>
  <c r="AF77" i="9"/>
  <c r="AF78" i="9"/>
  <c r="AF79" i="9"/>
  <c r="AF80" i="9"/>
  <c r="AF81" i="9"/>
  <c r="AF82" i="9"/>
  <c r="AF83" i="9"/>
  <c r="AF84" i="9"/>
  <c r="AF85" i="9"/>
  <c r="AF86" i="9"/>
  <c r="AF87" i="9"/>
  <c r="AF88" i="9"/>
  <c r="AF89" i="9"/>
  <c r="AF90" i="9"/>
  <c r="AF91" i="9"/>
  <c r="AF92" i="9"/>
  <c r="AF93" i="9"/>
  <c r="AF94" i="9"/>
  <c r="AF95" i="9"/>
  <c r="AF96" i="9"/>
  <c r="AF97" i="9"/>
  <c r="AF98" i="9"/>
  <c r="AF99" i="9"/>
  <c r="AF100" i="9"/>
  <c r="AF101" i="9"/>
  <c r="AF102" i="9"/>
  <c r="AF103" i="9"/>
  <c r="AE3" i="9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88" i="9"/>
  <c r="AE89" i="9"/>
  <c r="AE90" i="9"/>
  <c r="AE91" i="9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D14" i="10"/>
  <c r="O23" i="10"/>
  <c r="S20" i="10"/>
  <c r="S16" i="10"/>
  <c r="S15" i="10"/>
  <c r="O15" i="10"/>
  <c r="O16" i="10"/>
  <c r="G16" i="10"/>
  <c r="M7" i="10"/>
  <c r="M6" i="10"/>
  <c r="D7" i="10"/>
  <c r="A54" i="10"/>
  <c r="Q48" i="10"/>
  <c r="Q43" i="10"/>
  <c r="D48" i="10"/>
  <c r="D46" i="10"/>
  <c r="D43" i="10"/>
  <c r="D41" i="10"/>
  <c r="Q38" i="10"/>
  <c r="D38" i="10"/>
  <c r="D36" i="10"/>
  <c r="D35" i="10"/>
  <c r="Q32" i="10"/>
  <c r="D32" i="10"/>
  <c r="D29" i="10"/>
  <c r="Q25" i="10"/>
  <c r="D25" i="10"/>
  <c r="G23" i="10"/>
  <c r="O22" i="10"/>
  <c r="G22" i="10"/>
  <c r="D22" i="10"/>
  <c r="D21" i="10"/>
  <c r="G21" i="10"/>
  <c r="R19" i="10"/>
  <c r="H19" i="10"/>
  <c r="H20" i="10"/>
  <c r="D17" i="10"/>
  <c r="K10" i="10"/>
  <c r="R6" i="10"/>
  <c r="R5" i="10"/>
  <c r="D12" i="9"/>
  <c r="D13" i="9"/>
  <c r="D8" i="9"/>
  <c r="D3" i="9"/>
  <c r="D10" i="9"/>
  <c r="D9" i="9"/>
  <c r="D11" i="9"/>
  <c r="D7" i="9"/>
  <c r="D6" i="9"/>
  <c r="CJ4" i="9" l="1"/>
  <c r="CZ4" i="9"/>
  <c r="CR3" i="9"/>
  <c r="CZ5" i="9"/>
  <c r="CR6" i="9"/>
  <c r="E45" i="10" s="1"/>
  <c r="N4" i="9"/>
  <c r="CZ3" i="9"/>
  <c r="CZ6" i="9"/>
  <c r="E50" i="10" s="1"/>
  <c r="CJ3" i="9"/>
  <c r="CJ6" i="9"/>
  <c r="E40" i="10" s="1"/>
  <c r="N5" i="9"/>
  <c r="BR5" i="9"/>
  <c r="N6" i="9"/>
  <c r="E9" i="10" s="1"/>
  <c r="N3" i="9"/>
  <c r="BR6" i="9"/>
  <c r="E27" i="10" s="1"/>
  <c r="BR3" i="9"/>
  <c r="AS6" i="9"/>
  <c r="D13" i="10" s="1"/>
  <c r="AR6" i="9"/>
  <c r="D12" i="10" s="1"/>
  <c r="AR103" i="9"/>
  <c r="AS103" i="9"/>
  <c r="K6" i="10"/>
  <c r="D58" i="9"/>
  <c r="D102" i="9"/>
  <c r="D16" i="9"/>
  <c r="D79" i="9"/>
  <c r="D74" i="9"/>
  <c r="D35" i="9"/>
  <c r="D33" i="9"/>
  <c r="D62" i="9"/>
  <c r="D96" i="9"/>
  <c r="D77" i="9"/>
  <c r="D86" i="9"/>
  <c r="D57" i="9"/>
  <c r="D98" i="9"/>
  <c r="D80" i="9"/>
  <c r="D85" i="9"/>
  <c r="D59" i="9"/>
  <c r="D90" i="9"/>
  <c r="D61" i="9"/>
  <c r="D24" i="9"/>
  <c r="D82" i="9"/>
  <c r="D38" i="9"/>
  <c r="D18" i="9"/>
  <c r="D83" i="9"/>
  <c r="D55" i="9"/>
  <c r="D17" i="9"/>
  <c r="D14" i="9"/>
  <c r="D22" i="9"/>
  <c r="D94" i="9"/>
  <c r="D31" i="9"/>
  <c r="D20" i="9"/>
  <c r="D78" i="9"/>
  <c r="D36" i="9"/>
  <c r="D93" i="9"/>
  <c r="D40" i="9"/>
  <c r="D48" i="9"/>
  <c r="D19" i="9"/>
  <c r="D81" i="9"/>
  <c r="D50" i="9"/>
  <c r="D56" i="9"/>
  <c r="D54" i="9"/>
  <c r="D64" i="9"/>
  <c r="D71" i="9"/>
  <c r="D92" i="9"/>
  <c r="D65" i="9"/>
  <c r="D72" i="9"/>
  <c r="D43" i="9"/>
  <c r="D66" i="9"/>
  <c r="D68" i="9"/>
  <c r="D87" i="9"/>
  <c r="D101" i="9"/>
  <c r="D76" i="9"/>
  <c r="D97" i="9"/>
  <c r="D46" i="9"/>
  <c r="D41" i="9"/>
  <c r="D27" i="9"/>
  <c r="D29" i="9"/>
  <c r="D75" i="9"/>
  <c r="D39" i="9"/>
  <c r="D70" i="9"/>
  <c r="D30" i="9"/>
  <c r="D28" i="9"/>
  <c r="D95" i="9"/>
  <c r="D73" i="9"/>
  <c r="D26" i="9"/>
  <c r="D42" i="9"/>
  <c r="D99" i="9"/>
  <c r="D52" i="9"/>
  <c r="D88" i="9"/>
  <c r="D34" i="9"/>
  <c r="D51" i="9"/>
  <c r="D25" i="9"/>
  <c r="D44" i="9"/>
  <c r="D84" i="9"/>
  <c r="D89" i="9"/>
  <c r="D15" i="9"/>
  <c r="D23" i="9"/>
  <c r="D37" i="9"/>
  <c r="D100" i="9"/>
  <c r="D69" i="9"/>
  <c r="D60" i="9"/>
  <c r="D49" i="9"/>
  <c r="D21" i="9"/>
  <c r="D53" i="9"/>
  <c r="D47" i="9"/>
  <c r="D91" i="9"/>
  <c r="D32" i="9"/>
  <c r="D67" i="9"/>
  <c r="D63" i="9"/>
  <c r="D103" i="9"/>
  <c r="D45" i="9"/>
  <c r="D5" i="9"/>
  <c r="D4" i="9"/>
  <c r="D6" i="10" l="1"/>
  <c r="AS102" i="9"/>
  <c r="AS86" i="9"/>
  <c r="AS70" i="9"/>
  <c r="AS54" i="9"/>
  <c r="AS38" i="9"/>
  <c r="AS22" i="9"/>
  <c r="AR94" i="9"/>
  <c r="AR78" i="9"/>
  <c r="AR62" i="9"/>
  <c r="AR46" i="9"/>
  <c r="AR30" i="9"/>
  <c r="AR14" i="9"/>
  <c r="AS101" i="9"/>
  <c r="AS93" i="9"/>
  <c r="AS85" i="9"/>
  <c r="AS77" i="9"/>
  <c r="AS69" i="9"/>
  <c r="AS61" i="9"/>
  <c r="AS53" i="9"/>
  <c r="AS45" i="9"/>
  <c r="AS37" i="9"/>
  <c r="AS29" i="9"/>
  <c r="AS21" i="9"/>
  <c r="AS13" i="9"/>
  <c r="AR101" i="9"/>
  <c r="AR93" i="9"/>
  <c r="AR85" i="9"/>
  <c r="AR77" i="9"/>
  <c r="AR69" i="9"/>
  <c r="AR61" i="9"/>
  <c r="AR53" i="9"/>
  <c r="AR45" i="9"/>
  <c r="AR37" i="9"/>
  <c r="AR29" i="9"/>
  <c r="AR21" i="9"/>
  <c r="AR13" i="9"/>
  <c r="AS94" i="9"/>
  <c r="AS78" i="9"/>
  <c r="AS62" i="9"/>
  <c r="AS46" i="9"/>
  <c r="AS30" i="9"/>
  <c r="AS14" i="9"/>
  <c r="AR102" i="9"/>
  <c r="AR86" i="9"/>
  <c r="AR70" i="9"/>
  <c r="AR54" i="9"/>
  <c r="AR38" i="9"/>
  <c r="AR22" i="9"/>
  <c r="AS100" i="9"/>
  <c r="AS92" i="9"/>
  <c r="AS84" i="9"/>
  <c r="AS76" i="9"/>
  <c r="AS68" i="9"/>
  <c r="AS60" i="9"/>
  <c r="AS52" i="9"/>
  <c r="AS44" i="9"/>
  <c r="AS36" i="9"/>
  <c r="AS28" i="9"/>
  <c r="AS20" i="9"/>
  <c r="AS12" i="9"/>
  <c r="AR100" i="9"/>
  <c r="AR92" i="9"/>
  <c r="AR84" i="9"/>
  <c r="AR76" i="9"/>
  <c r="AR68" i="9"/>
  <c r="AR60" i="9"/>
  <c r="AR52" i="9"/>
  <c r="AR44" i="9"/>
  <c r="AR36" i="9"/>
  <c r="AR28" i="9"/>
  <c r="AR20" i="9"/>
  <c r="AR12" i="9"/>
  <c r="AS99" i="9"/>
  <c r="AS67" i="9"/>
  <c r="AS27" i="9"/>
  <c r="AR67" i="9"/>
  <c r="AS83" i="9"/>
  <c r="AS51" i="9"/>
  <c r="AS19" i="9"/>
  <c r="AR91" i="9"/>
  <c r="AR59" i="9"/>
  <c r="AR35" i="9"/>
  <c r="AR11" i="9"/>
  <c r="AS90" i="9"/>
  <c r="AS82" i="9"/>
  <c r="AS74" i="9"/>
  <c r="AS66" i="9"/>
  <c r="AS58" i="9"/>
  <c r="AS50" i="9"/>
  <c r="AS42" i="9"/>
  <c r="AS34" i="9"/>
  <c r="AS26" i="9"/>
  <c r="AS18" i="9"/>
  <c r="AS10" i="9"/>
  <c r="AR98" i="9"/>
  <c r="AR90" i="9"/>
  <c r="AR82" i="9"/>
  <c r="AR74" i="9"/>
  <c r="AR66" i="9"/>
  <c r="AR58" i="9"/>
  <c r="AR50" i="9"/>
  <c r="AR42" i="9"/>
  <c r="AR34" i="9"/>
  <c r="AR26" i="9"/>
  <c r="AR18" i="9"/>
  <c r="AR10" i="9"/>
  <c r="AS75" i="9"/>
  <c r="AS43" i="9"/>
  <c r="AS11" i="9"/>
  <c r="AR83" i="9"/>
  <c r="AR51" i="9"/>
  <c r="AR27" i="9"/>
  <c r="AR5" i="9"/>
  <c r="AS98" i="9"/>
  <c r="AS97" i="9"/>
  <c r="AS89" i="9"/>
  <c r="AS81" i="9"/>
  <c r="AS73" i="9"/>
  <c r="AS65" i="9"/>
  <c r="AS57" i="9"/>
  <c r="AS49" i="9"/>
  <c r="AS41" i="9"/>
  <c r="AS33" i="9"/>
  <c r="AS25" i="9"/>
  <c r="AS17" i="9"/>
  <c r="AS9" i="9"/>
  <c r="AR97" i="9"/>
  <c r="AR89" i="9"/>
  <c r="AR81" i="9"/>
  <c r="AR73" i="9"/>
  <c r="AR65" i="9"/>
  <c r="AR57" i="9"/>
  <c r="AR49" i="9"/>
  <c r="AR41" i="9"/>
  <c r="AR33" i="9"/>
  <c r="AR25" i="9"/>
  <c r="AR17" i="9"/>
  <c r="AR9" i="9"/>
  <c r="AS91" i="9"/>
  <c r="AS59" i="9"/>
  <c r="AS35" i="9"/>
  <c r="AR99" i="9"/>
  <c r="AR75" i="9"/>
  <c r="AR43" i="9"/>
  <c r="AR19" i="9"/>
  <c r="AS5" i="9"/>
  <c r="AS96" i="9"/>
  <c r="AS88" i="9"/>
  <c r="AS80" i="9"/>
  <c r="AS72" i="9"/>
  <c r="AS64" i="9"/>
  <c r="AS56" i="9"/>
  <c r="AS48" i="9"/>
  <c r="AS40" i="9"/>
  <c r="AS32" i="9"/>
  <c r="AS24" i="9"/>
  <c r="AS16" i="9"/>
  <c r="AS8" i="9"/>
  <c r="AR96" i="9"/>
  <c r="AR88" i="9"/>
  <c r="AR80" i="9"/>
  <c r="AR72" i="9"/>
  <c r="AR64" i="9"/>
  <c r="AR56" i="9"/>
  <c r="AR48" i="9"/>
  <c r="AR40" i="9"/>
  <c r="AR32" i="9"/>
  <c r="AR24" i="9"/>
  <c r="AR16" i="9"/>
  <c r="AR8" i="9"/>
  <c r="AS95" i="9"/>
  <c r="AS87" i="9"/>
  <c r="AS79" i="9"/>
  <c r="AS71" i="9"/>
  <c r="AS63" i="9"/>
  <c r="AS55" i="9"/>
  <c r="AS47" i="9"/>
  <c r="AS39" i="9"/>
  <c r="AS31" i="9"/>
  <c r="AS23" i="9"/>
  <c r="AS15" i="9"/>
  <c r="AS7" i="9"/>
  <c r="AR95" i="9"/>
  <c r="AR87" i="9"/>
  <c r="AR79" i="9"/>
  <c r="AR71" i="9"/>
  <c r="AR63" i="9"/>
  <c r="AR55" i="9"/>
  <c r="AR47" i="9"/>
  <c r="AR39" i="9"/>
  <c r="AR31" i="9"/>
  <c r="AR23" i="9"/>
  <c r="AR15" i="9"/>
  <c r="AR7" i="9"/>
  <c r="AS4" i="9"/>
  <c r="AR4" i="9"/>
  <c r="AR3" i="9"/>
  <c r="AS3" i="9"/>
  <c r="CA6" i="9" l="1"/>
  <c r="E34" i="10" s="1"/>
  <c r="CA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</author>
  </authors>
  <commentList>
    <comment ref="B3" authorId="0" shapeId="0" xr:uid="{2B391756-CF92-4979-AE8E-FCC103C07F4C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" authorId="0" shapeId="0" xr:uid="{34076AD2-8421-42B7-82DA-D33791E8697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" authorId="0" shapeId="0" xr:uid="{DC59B610-FB0A-40D6-91D6-3C20742E5693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" authorId="0" shapeId="0" xr:uid="{F21679F5-53F0-488F-91C8-010CCAC0FDC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" authorId="0" shapeId="0" xr:uid="{5D11A073-60FD-4D32-969C-C1B4D883E19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" authorId="0" shapeId="0" xr:uid="{1D0C4A3F-75BA-470B-9966-7D6BEA5C2E0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" authorId="0" shapeId="0" xr:uid="{3334B4A6-2160-4788-BC88-505FF516D19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" authorId="0" shapeId="0" xr:uid="{01B8B335-BB86-4ADF-8E06-936A54B030E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" authorId="0" shapeId="0" xr:uid="{7FE8501A-D79D-4D92-8427-11241D01FF0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" authorId="0" shapeId="0" xr:uid="{EAC05535-96B5-40E3-BA5C-669C66413BDF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" authorId="0" shapeId="0" xr:uid="{1AC0117B-4AF3-4F59-BD88-ED2A333C74C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" authorId="0" shapeId="0" xr:uid="{EF3C9CE8-6602-4DA8-9A36-91F99831893D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" authorId="0" shapeId="0" xr:uid="{7D58AE28-0AEF-43BE-AF02-864051B6330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" authorId="0" shapeId="0" xr:uid="{07CDFD66-D86E-41A8-9EA4-5AEE2704429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" authorId="0" shapeId="0" xr:uid="{76A622B3-1F31-4386-BDD9-388149521A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" authorId="0" shapeId="0" xr:uid="{94D421DA-DF0E-48FB-BB1E-CD0EAF630A5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" authorId="0" shapeId="0" xr:uid="{AF24E94E-1F90-4574-8B32-555C4E47E97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" authorId="0" shapeId="0" xr:uid="{9CC72800-73C0-46A8-9E20-DECA7CE1F85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" authorId="0" shapeId="0" xr:uid="{16A18A7E-BCAA-41FD-ADDE-A107CE9F675C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" authorId="0" shapeId="0" xr:uid="{F6F15303-0D72-46BF-943A-98D08C5801B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" authorId="0" shapeId="0" xr:uid="{DC58B253-9789-4104-813E-A2562C377EE4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" authorId="0" shapeId="0" xr:uid="{33D40997-70E3-4E26-AAA9-30A21DDD709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" authorId="0" shapeId="0" xr:uid="{F47BB0E3-D9D1-4536-B26F-82E0808D6D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" authorId="0" shapeId="0" xr:uid="{B582F50D-5E7D-4785-97DF-FF32698621C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" authorId="0" shapeId="0" xr:uid="{6123E3EC-3288-41A5-87CE-BC6D238A30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" authorId="0" shapeId="0" xr:uid="{89E58412-1435-4C6F-9F85-59240185D40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" authorId="0" shapeId="0" xr:uid="{4EDD24BB-3EF8-43A3-9D73-F3C96CFE121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" authorId="0" shapeId="0" xr:uid="{9199C9CD-A427-4411-8649-86AC6615DF15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" authorId="0" shapeId="0" xr:uid="{0094CEDB-AF1F-4E1C-82A8-EAF54CFFBCF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" authorId="0" shapeId="0" xr:uid="{9C3F159F-AE8B-453E-ADDC-129CE779D349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" authorId="0" shapeId="0" xr:uid="{BFC96431-08EC-4D30-8A44-A46EADB306D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" authorId="0" shapeId="0" xr:uid="{44D5F02D-19A2-41B8-A37F-39FB1BEC0AD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" authorId="0" shapeId="0" xr:uid="{46BA420B-3EFC-4DBC-AD12-B854663CC4A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6" authorId="0" shapeId="0" xr:uid="{A1125790-71A5-4D0F-A2CA-B5476C008DA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" authorId="0" shapeId="0" xr:uid="{8DAF3655-A18E-4C68-8E65-664DC5D0BF9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" authorId="0" shapeId="0" xr:uid="{257682EA-D892-4877-AA71-4AE37466B33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" authorId="0" shapeId="0" xr:uid="{E4E7C3DC-1EB1-41F0-85DF-46AF842A642F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" authorId="0" shapeId="0" xr:uid="{7E323F46-9813-4423-A0C5-E4DAC6B5F66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" authorId="0" shapeId="0" xr:uid="{940292C7-B188-4F3D-9C87-412D9528D412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" authorId="0" shapeId="0" xr:uid="{E6F1A088-BE9F-402F-AAD4-6F063880361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" authorId="0" shapeId="0" xr:uid="{30CA1016-9006-4E5A-82DB-B7292FC060D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" authorId="0" shapeId="0" xr:uid="{7A6E2709-E7FE-4B6C-9266-A6695B08FF9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7" authorId="0" shapeId="0" xr:uid="{830783E9-35A4-4906-9D70-8E09FAC7AA8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" authorId="0" shapeId="0" xr:uid="{AF271212-1BB4-4476-85E9-AACCE77DE96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" authorId="0" shapeId="0" xr:uid="{9E39BE1B-5B80-43E8-A02F-9CEE846228A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" authorId="0" shapeId="0" xr:uid="{5AF1FDA2-7359-48D6-B28A-4AD76ED6FD1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" authorId="0" shapeId="0" xr:uid="{D9ABD3FA-EDAB-4CF8-AE0F-D14BBAF4AA7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" authorId="0" shapeId="0" xr:uid="{72C1FDEB-9B63-41CC-BA2A-6947553FC68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" authorId="0" shapeId="0" xr:uid="{9D505DB0-E26D-4EC6-B923-FAB4BA46E0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" authorId="0" shapeId="0" xr:uid="{74148736-8F09-4AE0-89E9-D9FAB85FCDF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" authorId="0" shapeId="0" xr:uid="{C5EAA2FA-71BE-4B36-AF57-3772BE95B3B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8" authorId="0" shapeId="0" xr:uid="{C3C52F01-3F6F-4CBF-BB16-FD0983EC5C0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" authorId="0" shapeId="0" xr:uid="{634C7EC9-4EF6-46A1-B596-7551669F7B1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" authorId="0" shapeId="0" xr:uid="{49CE6072-06E9-4BFD-82C5-E3504CF9184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" authorId="0" shapeId="0" xr:uid="{374B5B69-270D-4EE6-A917-FFFA7F868EB1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" authorId="0" shapeId="0" xr:uid="{62DAE29F-0EEC-4953-8F87-85C5191549F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" authorId="0" shapeId="0" xr:uid="{7397F3B3-B509-41E6-AB51-DB132472948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" authorId="0" shapeId="0" xr:uid="{4B6BA662-A55C-4D7E-B68A-339C09A8662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" authorId="0" shapeId="0" xr:uid="{08C670C2-BE2D-4438-AFC6-304D52AACAF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" authorId="0" shapeId="0" xr:uid="{B7507E64-A6A5-4EA5-A9BE-584E03FF41C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9" authorId="0" shapeId="0" xr:uid="{C39F6ACC-15A4-43B0-B6A1-86BCA93A1EF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" authorId="0" shapeId="0" xr:uid="{396A5B85-0134-4071-84E0-748149F384A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" authorId="0" shapeId="0" xr:uid="{CA9C67E5-CE8D-4CC0-81D4-6C31D570E43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0" authorId="0" shapeId="0" xr:uid="{A518A9E1-E899-4DFB-8BED-CA964358808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0" authorId="0" shapeId="0" xr:uid="{4AF3AFE6-5DB6-4995-AED0-11DC8E920BD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0" authorId="0" shapeId="0" xr:uid="{AD2B10A5-B455-4E28-A62E-31900B6444CD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0" authorId="0" shapeId="0" xr:uid="{2934F0DC-AFE0-4B71-8894-FFBD5C0A2BC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0" authorId="0" shapeId="0" xr:uid="{32E1A837-18C1-435E-B672-0F8FF67BE0C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0" authorId="0" shapeId="0" xr:uid="{C8B462A7-4B85-416B-913B-8934562978D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0" authorId="0" shapeId="0" xr:uid="{0A4E4DFA-1531-4D6B-BAF9-D027B794624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0" authorId="0" shapeId="0" xr:uid="{B8C34279-0A4F-4E1A-8478-5A1F9DC458B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0" authorId="0" shapeId="0" xr:uid="{144A338D-6DA0-4E19-B6EC-10237C21B13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1" authorId="0" shapeId="0" xr:uid="{29CE3422-284F-46A9-96F2-4EFE951460C1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1" authorId="0" shapeId="0" xr:uid="{A42A7529-7E73-4E43-89F0-6B89AFF8791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1" authorId="0" shapeId="0" xr:uid="{90B209D6-DF47-4E7E-B57C-5C82328CDD27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1" authorId="0" shapeId="0" xr:uid="{5B8D11D0-7EAC-4058-982A-59DF19D7155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1" authorId="0" shapeId="0" xr:uid="{56A47A10-9BE7-44E4-9FF8-49BE596A365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1" authorId="0" shapeId="0" xr:uid="{79D29848-2506-4D7B-91A3-E545D8358D1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1" authorId="0" shapeId="0" xr:uid="{8C9B2155-BB03-4B31-BA91-B22E8C0AD53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1" authorId="0" shapeId="0" xr:uid="{0CAF2DC3-FB12-4AD2-A159-254C2E0E2C0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1" authorId="0" shapeId="0" xr:uid="{62734B84-BDAE-413F-A64D-6207AED26DA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2" authorId="0" shapeId="0" xr:uid="{C6A31917-9F1C-44F3-B626-F9E1CE5B810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2" authorId="0" shapeId="0" xr:uid="{71B06204-F9A5-4385-A1DD-2456763EC6F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2" authorId="0" shapeId="0" xr:uid="{08714BC4-7774-41D4-9422-CAB4A4B7F57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2" authorId="0" shapeId="0" xr:uid="{89DDBF59-3D8C-4E98-AA53-A7E94AD2FE1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2" authorId="0" shapeId="0" xr:uid="{97AEAED2-8046-4B88-A9AF-9BE74F315B5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2" authorId="0" shapeId="0" xr:uid="{0FE966AD-69E7-4152-A4AF-859648708A7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2" authorId="0" shapeId="0" xr:uid="{14FBE21A-ECDC-4810-9FEF-BAA1FA2A570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2" authorId="0" shapeId="0" xr:uid="{D3018C17-EBF9-49B0-966D-FC11DF98630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2" authorId="0" shapeId="0" xr:uid="{AF570989-3C64-4EEA-B1F9-86DF75F8564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3" authorId="0" shapeId="0" xr:uid="{485641A1-8E29-4A25-9529-0A6808EBE5F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3" authorId="0" shapeId="0" xr:uid="{848EF5F8-939F-4982-9FFF-DAE5654EC5F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3" authorId="0" shapeId="0" xr:uid="{64C51F42-DDCB-4F05-A603-877AB8B50682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3" authorId="0" shapeId="0" xr:uid="{61258A08-C07E-4C4E-B1F4-10CC6D0BBF5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3" authorId="0" shapeId="0" xr:uid="{E95D2F6F-63F3-418C-916E-8AC3E7E56F0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3" authorId="0" shapeId="0" xr:uid="{2A7612D3-5560-43AD-917D-16284F0CD32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3" authorId="0" shapeId="0" xr:uid="{C16A0E1E-B951-4C81-AB6F-02ED1EA6493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3" authorId="0" shapeId="0" xr:uid="{1FEF0660-D3DE-46FD-B63C-730CEB1716C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3" authorId="0" shapeId="0" xr:uid="{B374024E-02DF-419E-8B44-2EE11F736BE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4" authorId="0" shapeId="0" xr:uid="{1D417C8B-FCE0-4E01-B773-9F689D88B1AC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4" authorId="0" shapeId="0" xr:uid="{352EA513-4E1B-4654-A4DC-114DF51BE31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4" authorId="0" shapeId="0" xr:uid="{254BE7A7-3776-4CFF-809F-3C38F5EB2CA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4" authorId="0" shapeId="0" xr:uid="{C6AA496B-EF26-458F-B2B9-3FE587D41CB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4" authorId="0" shapeId="0" xr:uid="{F1213CFF-EA0A-445B-87B8-14510804370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4" authorId="0" shapeId="0" xr:uid="{8CAB98E0-D380-44EA-B7C5-89AE1119319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4" authorId="0" shapeId="0" xr:uid="{24239E84-5ED9-49C3-AA8D-84834328D33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4" authorId="0" shapeId="0" xr:uid="{53BD22A9-DA8C-4571-8F59-ED973DCDCDA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4" authorId="0" shapeId="0" xr:uid="{5AF908E0-E0F2-416A-B779-E1FFC7F158F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5" authorId="0" shapeId="0" xr:uid="{73AD8F84-6D55-433C-990B-FCF7079439DB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5" authorId="0" shapeId="0" xr:uid="{94C22CA0-0258-4210-8E2E-95515A57B01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5" authorId="0" shapeId="0" xr:uid="{17C32821-C3DF-41C9-BB21-2A5F4A19DC03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5" authorId="0" shapeId="0" xr:uid="{F2B32EC2-DF5B-4D8D-8913-80814AB107B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5" authorId="0" shapeId="0" xr:uid="{ADF02816-84D2-449B-8630-A7712CD1B50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5" authorId="0" shapeId="0" xr:uid="{4EEFE37A-4A43-4D35-BE65-AF8947F9A9C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5" authorId="0" shapeId="0" xr:uid="{48878577-A5C6-4896-BCC0-DA5D194F88A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5" authorId="0" shapeId="0" xr:uid="{EAB9FAA0-42B6-4C2F-83B7-D9F875C6A18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5" authorId="0" shapeId="0" xr:uid="{C40B5D63-A1B1-42AA-8F36-CADF23B2D5D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6" authorId="0" shapeId="0" xr:uid="{CB9A94B9-2A91-4295-91FC-692DDF9A531C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6" authorId="0" shapeId="0" xr:uid="{5F372FA1-985C-417A-942C-DC210082795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6" authorId="0" shapeId="0" xr:uid="{C5E05F2C-F384-499C-BA56-1798DF05F815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6" authorId="0" shapeId="0" xr:uid="{9E95B080-C4C1-4A82-B020-5A294D6CE8C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6" authorId="0" shapeId="0" xr:uid="{44B7BC2F-3711-4587-96D3-26F2379B7FC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6" authorId="0" shapeId="0" xr:uid="{CA1470D3-5850-4A28-8BBD-E33C0903983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6" authorId="0" shapeId="0" xr:uid="{7E3AE2B8-7C49-4B5F-A6CB-B8AC2CA2D58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6" authorId="0" shapeId="0" xr:uid="{8B9A61F5-2F1D-4468-934A-FC2538E4D77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6" authorId="0" shapeId="0" xr:uid="{61138E0A-E55D-4F85-80CA-01E445DE943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7" authorId="0" shapeId="0" xr:uid="{CAE6B0A2-EBBA-4D01-A9A7-8678677323B2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7" authorId="0" shapeId="0" xr:uid="{86793216-AA96-4681-86DB-E8ABF930C6E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7" authorId="0" shapeId="0" xr:uid="{6C2C0EB0-1F3D-4F53-BE06-13D5C9B9BCE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7" authorId="0" shapeId="0" xr:uid="{D7100378-A3B9-4D7F-8B91-810C6426441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7" authorId="0" shapeId="0" xr:uid="{58C1A87E-F47F-4573-816E-9A425304535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7" authorId="0" shapeId="0" xr:uid="{653710A3-151E-4AC8-AC87-6999930AADE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7" authorId="0" shapeId="0" xr:uid="{0F1671E5-FD7F-4092-9B45-33E4BC50085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7" authorId="0" shapeId="0" xr:uid="{AD26E89A-41B8-45D7-ADCF-81C5767630B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7" authorId="0" shapeId="0" xr:uid="{B74ACC4A-85F1-459E-B260-533AB8131BA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8" authorId="0" shapeId="0" xr:uid="{62DAD504-E829-411A-8BBD-CBF071EA4CE8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8" authorId="0" shapeId="0" xr:uid="{C01D40EA-3931-445A-83FB-030641B9204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8" authorId="0" shapeId="0" xr:uid="{68F29932-B52D-42C7-846F-C2F264B9B94E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8" authorId="0" shapeId="0" xr:uid="{E7A16130-7163-4FD8-AAC2-837117D8628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8" authorId="0" shapeId="0" xr:uid="{1945A2B8-91C8-484B-864C-370870C3F19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8" authorId="0" shapeId="0" xr:uid="{EE85D84B-A8EE-4FA8-8417-D4EA79C7ECB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8" authorId="0" shapeId="0" xr:uid="{D3758768-7B2A-4306-99CA-35C1637C4A7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8" authorId="0" shapeId="0" xr:uid="{292ABCD4-36F6-4047-B543-DD7538BE730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8" authorId="0" shapeId="0" xr:uid="{8923BEF6-C215-4C70-8B54-C8126F5D4C7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9" authorId="0" shapeId="0" xr:uid="{E43343E1-B079-4031-9551-C3D67E44BBF0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9" authorId="0" shapeId="0" xr:uid="{6AC743FD-D784-4B90-809F-3CBB57DFA11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9" authorId="0" shapeId="0" xr:uid="{680AD587-EA33-4671-8A85-17D6C3EE9801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9" authorId="0" shapeId="0" xr:uid="{0C899C87-0030-4338-85DE-B60FF3A3D56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9" authorId="0" shapeId="0" xr:uid="{498F8310-CF1F-4396-86AF-55E614FE97E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9" authorId="0" shapeId="0" xr:uid="{BD6D198E-49FB-4D26-AD5D-507E0E9D250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19" authorId="0" shapeId="0" xr:uid="{0C9505C3-7223-4D3F-A18B-281DF376EA2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9" authorId="0" shapeId="0" xr:uid="{B12665B0-3044-4F56-B217-68DD6F7089D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9" authorId="0" shapeId="0" xr:uid="{BF5F89B3-1848-4901-8EBD-7EFF07B45C3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0" authorId="0" shapeId="0" xr:uid="{C5CC6374-67D1-4BF7-80EC-676B2A835B4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0" authorId="0" shapeId="0" xr:uid="{1257A387-E397-4D05-9E92-504D45CD40F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0" authorId="0" shapeId="0" xr:uid="{576C4F34-4786-49F0-ADB7-76E32EFBAA25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0" authorId="0" shapeId="0" xr:uid="{A7C5C4FE-83DE-4D0C-BBE4-DAE0AB050B5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0" authorId="0" shapeId="0" xr:uid="{257EFCAE-851E-4AA8-B6A8-9555D5B2495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0" authorId="0" shapeId="0" xr:uid="{DA43F62E-876C-40CC-A0BE-E31188B9F13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0" authorId="0" shapeId="0" xr:uid="{EBD8AAF3-B534-45D6-AC3F-D637D9F771C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0" authorId="0" shapeId="0" xr:uid="{61CE4271-38CC-4E16-8ABF-81FC3574252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0" authorId="0" shapeId="0" xr:uid="{3963CCA5-E393-4D0B-906F-333DD5E0A0E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1" authorId="0" shapeId="0" xr:uid="{A21641FC-08C1-4DD3-8DB9-632480FF6E10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1" authorId="0" shapeId="0" xr:uid="{5267F240-A671-45CA-BBB6-097215E4981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1" authorId="0" shapeId="0" xr:uid="{9B03F9F8-60AE-48FD-8571-1244125FC3D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1" authorId="0" shapeId="0" xr:uid="{DF7A9B7F-3C9B-4CCF-8D27-24EEC9B9D0C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1" authorId="0" shapeId="0" xr:uid="{0188ECD1-1E6A-4B9B-AD42-7362D470240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1" authorId="0" shapeId="0" xr:uid="{925BCEF4-5435-47F4-93E7-606CA0DB8E2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1" authorId="0" shapeId="0" xr:uid="{B8DB86BC-0496-464C-A9E2-2F1BC2B18A6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1" authorId="0" shapeId="0" xr:uid="{CB96E406-5D1D-489A-9C3B-D769F5849C6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1" authorId="0" shapeId="0" xr:uid="{71B97CEF-C079-448A-9A76-F394DB0A77D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2" authorId="0" shapeId="0" xr:uid="{9E982001-C574-439E-B05A-D44D64A69AF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2" authorId="0" shapeId="0" xr:uid="{97A31A01-D146-4043-B4B5-7BDF2DAF96F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2" authorId="0" shapeId="0" xr:uid="{2648DCE6-BA71-4D78-B47B-D4279C119303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2" authorId="0" shapeId="0" xr:uid="{174D9843-CB09-4A63-BAED-A83B6C007B3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2" authorId="0" shapeId="0" xr:uid="{91D8AC46-D232-412C-BCAA-DC7717C1D67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2" authorId="0" shapeId="0" xr:uid="{57437CFD-0859-41BB-B116-BA94D47F781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2" authorId="0" shapeId="0" xr:uid="{02339866-25BA-4346-BC10-1D2BE959C69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2" authorId="0" shapeId="0" xr:uid="{98EBC2E9-51DB-46A6-AF0B-20B0F74C460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2" authorId="0" shapeId="0" xr:uid="{31ACFD69-E711-4F75-98F2-B7A904E6F7D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3" authorId="0" shapeId="0" xr:uid="{BB4FD12C-60BC-4B91-AC94-3E6FC9F34A1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3" authorId="0" shapeId="0" xr:uid="{E8289573-4A77-40DD-8999-68A527D1834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3" authorId="0" shapeId="0" xr:uid="{91464EFB-187F-4267-B47A-195DBE1C258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3" authorId="0" shapeId="0" xr:uid="{9E0C4C9F-4AE1-4593-B8DD-A831A8DB836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3" authorId="0" shapeId="0" xr:uid="{E4CB9792-CB22-4751-90CE-51F5B545D42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3" authorId="0" shapeId="0" xr:uid="{BCC9C295-B76F-4310-92CA-FC0BF32587F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3" authorId="0" shapeId="0" xr:uid="{22B58ACE-A31B-4695-BE04-6BBD5065D00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3" authorId="0" shapeId="0" xr:uid="{79ED5F1E-D9C1-47CE-8C5B-6CDF84B3910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3" authorId="0" shapeId="0" xr:uid="{C09A8206-80FC-4AD3-96FA-EC04F2EA9B4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4" authorId="0" shapeId="0" xr:uid="{03EC3BDE-F9ED-4803-93E2-2E685044F16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4" authorId="0" shapeId="0" xr:uid="{591739AE-F21A-4835-89F0-AD94F7F34A4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4" authorId="0" shapeId="0" xr:uid="{73CE5655-8586-40B6-80A9-ECD1EEB86760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4" authorId="0" shapeId="0" xr:uid="{7932CD1B-DA95-442D-9561-F90ACFF70E2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4" authorId="0" shapeId="0" xr:uid="{8B05D626-4C62-47D4-B639-B4144206867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4" authorId="0" shapeId="0" xr:uid="{FF00A3C9-B18C-47AC-9D17-5A8EA184B88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4" authorId="0" shapeId="0" xr:uid="{37AD0A76-7B83-47D1-8C6F-887683F3D75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4" authorId="0" shapeId="0" xr:uid="{AFC443A7-79E2-4D75-8689-E1D564493E1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4" authorId="0" shapeId="0" xr:uid="{C0095877-EEC8-4116-A1B0-140482770B0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5" authorId="0" shapeId="0" xr:uid="{A2F071C6-341B-4BD2-9F87-784ECF11DC0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5" authorId="0" shapeId="0" xr:uid="{C29823C0-14A6-42B9-AD58-B1D9D37FB35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5" authorId="0" shapeId="0" xr:uid="{7D61E79E-8C4D-44BE-98C9-C01E87FD8389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5" authorId="0" shapeId="0" xr:uid="{36DC5CB6-EF7F-4907-AA2A-93602B1B1E6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5" authorId="0" shapeId="0" xr:uid="{D6891410-F94B-4886-9799-1441CD5C38B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5" authorId="0" shapeId="0" xr:uid="{4EB312C0-26E3-43FD-9D84-34C97469308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5" authorId="0" shapeId="0" xr:uid="{9507354C-D905-4139-B598-2A962D31D25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5" authorId="0" shapeId="0" xr:uid="{D2A401DC-0DDC-41B1-961C-3A4C8ED3AA8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5" authorId="0" shapeId="0" xr:uid="{C32E01FB-AE40-4BD5-8AB7-30290009677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6" authorId="0" shapeId="0" xr:uid="{E9D000B5-5B67-486B-BF1A-DA346E5EFD6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6" authorId="0" shapeId="0" xr:uid="{C214B00B-0237-433C-838F-4087DCFB3AD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6" authorId="0" shapeId="0" xr:uid="{AFE01DBD-4161-477C-AAF7-80887326C65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6" authorId="0" shapeId="0" xr:uid="{A47F806A-672A-4E57-AB0D-A70871E3494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6" authorId="0" shapeId="0" xr:uid="{85B5ECD1-C288-4158-8BCD-43462DC20CC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6" authorId="0" shapeId="0" xr:uid="{EB0D965B-25C0-45DF-9C93-D1A3EC6B2DE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6" authorId="0" shapeId="0" xr:uid="{3C7B17D0-5E65-437F-8ED3-D9B6B0CB9F5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6" authorId="0" shapeId="0" xr:uid="{B21A45B8-8132-4334-8822-2A2DA7CE384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6" authorId="0" shapeId="0" xr:uid="{E49DFA72-A584-47C0-BD8D-7E73F9983ED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7" authorId="0" shapeId="0" xr:uid="{C4AED735-22C3-4AA1-94F6-3F12094609C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7" authorId="0" shapeId="0" xr:uid="{D94615B5-DECE-47B3-8487-56A9FCC68B6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7" authorId="0" shapeId="0" xr:uid="{7C388DB6-0785-4A02-A3E8-4BBD2720F352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7" authorId="0" shapeId="0" xr:uid="{44DB28A2-1D9E-4C9C-A646-83CC7F02D9C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7" authorId="0" shapeId="0" xr:uid="{09BE5094-1B2B-4C4E-996D-A610FE3E9C7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7" authorId="0" shapeId="0" xr:uid="{BF6C95EE-E119-4ED2-83FE-C6B02111FF2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7" authorId="0" shapeId="0" xr:uid="{2C07805B-B785-4C9E-A54D-A1BCAD820F8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7" authorId="0" shapeId="0" xr:uid="{8A512273-D3FB-4B32-BB63-82498BB1741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7" authorId="0" shapeId="0" xr:uid="{7D00FF50-5A35-48FD-8B51-3EFCF7B0DA4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8" authorId="0" shapeId="0" xr:uid="{A24DC8CB-9F3E-4014-89B5-E21DC47CACE8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8" authorId="0" shapeId="0" xr:uid="{48B2614B-5CA5-4688-A494-A957A2C1B96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8" authorId="0" shapeId="0" xr:uid="{B3EFDA4E-CA08-4864-86F6-8774D5CBECE7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8" authorId="0" shapeId="0" xr:uid="{09A1835C-119D-4428-B69A-9E7966BC417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8" authorId="0" shapeId="0" xr:uid="{A86CE374-47F4-4809-8712-3A9AD3C5237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8" authorId="0" shapeId="0" xr:uid="{CA9DCE05-3427-4D8E-9878-77BDBF10B41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8" authorId="0" shapeId="0" xr:uid="{716F1072-73C0-45F3-8F08-12B82CFBAA5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8" authorId="0" shapeId="0" xr:uid="{FF9A4FED-1E53-465E-9989-A9C5029FF03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8" authorId="0" shapeId="0" xr:uid="{1587D7B5-A363-43B2-9B6C-CA1BA2786CB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29" authorId="0" shapeId="0" xr:uid="{09F96A75-63B8-4248-A8F7-C49BE189BC5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29" authorId="0" shapeId="0" xr:uid="{31291D88-F508-4900-BFEA-B69EBB2AB54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29" authorId="0" shapeId="0" xr:uid="{B5450308-E9C0-415D-B021-9E5EB4A5EF4E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29" authorId="0" shapeId="0" xr:uid="{C8053BAA-4CE5-4340-869C-200C4C20DD0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29" authorId="0" shapeId="0" xr:uid="{169E48ED-117F-4D6F-823E-69D5FFA1F51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29" authorId="0" shapeId="0" xr:uid="{55A68D10-ECBC-4FAE-A050-49E89160E0D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29" authorId="0" shapeId="0" xr:uid="{B09EABF0-C539-40AE-BE08-7BD47F6BB84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29" authorId="0" shapeId="0" xr:uid="{65DDC4AE-B4E3-4503-B819-B250270D483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29" authorId="0" shapeId="0" xr:uid="{25BCE6FA-976F-468F-9AFC-C48867A639A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0" authorId="0" shapeId="0" xr:uid="{19DDE496-DDE5-41E9-85E7-37F4BDC2D025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0" authorId="0" shapeId="0" xr:uid="{20C61798-EB01-44FA-A5D5-D24CC7D41FA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0" authorId="0" shapeId="0" xr:uid="{E4A1FF1F-F596-4743-BB24-82CA29F208E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0" authorId="0" shapeId="0" xr:uid="{041E7FBD-5AB3-46A7-A1ED-39D1850A8C4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0" authorId="0" shapeId="0" xr:uid="{375CFDD4-CA5B-4ADC-BD0A-668114E9E59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0" authorId="0" shapeId="0" xr:uid="{1B83F800-3DAF-415C-AFB1-D2346402652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0" authorId="0" shapeId="0" xr:uid="{EC482252-060A-4DE0-8227-296F80853E2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0" authorId="0" shapeId="0" xr:uid="{C2B3D98A-14B6-4588-8F0B-06A36354BA1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0" authorId="0" shapeId="0" xr:uid="{5DE566CB-5918-4ADB-B5BE-FF0C44DFF10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1" authorId="0" shapeId="0" xr:uid="{69176209-0A55-4F86-B54D-6A5BA8BC10F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1" authorId="0" shapeId="0" xr:uid="{BB61CCA6-51E2-4ECA-B108-A44AB545BDE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1" authorId="0" shapeId="0" xr:uid="{D3EE713D-1149-4009-BA61-91438E35FCA9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1" authorId="0" shapeId="0" xr:uid="{FB2C229A-D0AB-4408-9874-8B8E9004C1E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1" authorId="0" shapeId="0" xr:uid="{2F7BDD8A-D689-4B1A-9BAA-A62BB589353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1" authorId="0" shapeId="0" xr:uid="{FE0C30F2-72C3-4B1F-9179-0326461EE49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1" authorId="0" shapeId="0" xr:uid="{2671ED68-3A71-4416-8843-145F37066A2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1" authorId="0" shapeId="0" xr:uid="{25A6BB2B-5718-48FD-8A1D-89AF43988A6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1" authorId="0" shapeId="0" xr:uid="{04740EB9-BC74-4F7B-B2EC-6776E84A3BB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2" authorId="0" shapeId="0" xr:uid="{F00A9DF4-5B08-47AD-921E-E959FA9BE357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2" authorId="0" shapeId="0" xr:uid="{D1D92F3A-1C78-45E7-8B2B-AE6A1B56ECB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2" authorId="0" shapeId="0" xr:uid="{52452759-0667-4C42-85C2-115F502EC1D2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2" authorId="0" shapeId="0" xr:uid="{97DE6BC3-2E78-4719-A8E7-2D90A244C31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2" authorId="0" shapeId="0" xr:uid="{BFE31B8A-AC7C-4452-952E-765BEA91435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2" authorId="0" shapeId="0" xr:uid="{3FA42A9A-13BA-40D8-A796-4864ED86165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2" authorId="0" shapeId="0" xr:uid="{E4694589-A82F-4CC9-8776-AA736476EF8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2" authorId="0" shapeId="0" xr:uid="{65893F4C-A593-443F-BC1C-C1CC99A0EFB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2" authorId="0" shapeId="0" xr:uid="{F1769920-0346-4273-894D-D4B02609860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3" authorId="0" shapeId="0" xr:uid="{7140EC60-E247-4C25-8D6E-65F685CE4715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3" authorId="0" shapeId="0" xr:uid="{962CE8EB-9037-4126-B7D3-1C02EDF6B69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3" authorId="0" shapeId="0" xr:uid="{898A8965-59BC-4A1C-9330-5CB5931E2AC5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3" authorId="0" shapeId="0" xr:uid="{6EE2D1E7-471F-448E-96B8-766A5F4B58E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3" authorId="0" shapeId="0" xr:uid="{5F37C9E0-74DD-454D-9E93-9879A963B16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3" authorId="0" shapeId="0" xr:uid="{3F1B2BE4-ABB8-451D-9A39-342A2018AFD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3" authorId="0" shapeId="0" xr:uid="{5C5CA361-AF06-499C-966B-4ACD29D82E5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3" authorId="0" shapeId="0" xr:uid="{389A39DB-9BE7-4BE4-BFA6-9700304216C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3" authorId="0" shapeId="0" xr:uid="{B72D4825-6431-48BA-A425-F7663E028C3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4" authorId="0" shapeId="0" xr:uid="{85637895-1C19-4C92-9B0F-01AFCDE85DE2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4" authorId="0" shapeId="0" xr:uid="{48EF70CD-18A0-416E-96E9-75B1D0A2853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4" authorId="0" shapeId="0" xr:uid="{50F3563C-983B-4A2B-B987-7C229828154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4" authorId="0" shapeId="0" xr:uid="{68E3C93F-70A3-4C43-938B-AAEDEE3B4B7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4" authorId="0" shapeId="0" xr:uid="{8419BA10-8640-4322-B7B8-565E66D325C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4" authorId="0" shapeId="0" xr:uid="{8CE650E2-0E3A-423C-A7B2-EA1E155E6C8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4" authorId="0" shapeId="0" xr:uid="{6B95DC80-1B90-495E-A868-31216D805E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4" authorId="0" shapeId="0" xr:uid="{6C11C253-828B-48A7-914E-BC083D2FE9E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4" authorId="0" shapeId="0" xr:uid="{2B28C5F7-07B7-4C5F-AF7F-C7D1735FAA4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5" authorId="0" shapeId="0" xr:uid="{1853A67D-8477-4303-9C19-526D4435865D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5" authorId="0" shapeId="0" xr:uid="{6D462F4C-8886-4375-AA85-19198DA19C7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5" authorId="0" shapeId="0" xr:uid="{888D88C4-0DA3-4087-BC2E-38A6A23B586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5" authorId="0" shapeId="0" xr:uid="{BE97A0CB-63A9-4CCF-A8C2-FAC39235C68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5" authorId="0" shapeId="0" xr:uid="{9A7E5863-4EE9-419A-96EC-C9DC176F32F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5" authorId="0" shapeId="0" xr:uid="{5B98319E-962D-458E-B37A-268530B4C3C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5" authorId="0" shapeId="0" xr:uid="{F47CFDB0-18ED-4069-999B-8A54A46AB04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5" authorId="0" shapeId="0" xr:uid="{60C9E61A-244B-4DB6-BCFA-FEF1C4BA04C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5" authorId="0" shapeId="0" xr:uid="{27E00DBB-6176-4A6F-B526-0F3137A0FE9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6" authorId="0" shapeId="0" xr:uid="{EAF1DA5D-6C8E-4847-9E72-354D0AE321EF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6" authorId="0" shapeId="0" xr:uid="{C3507891-A222-4C07-88C7-FF7D4455953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6" authorId="0" shapeId="0" xr:uid="{9A34014A-3781-48AF-B1AE-DB55E9591C4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6" authorId="0" shapeId="0" xr:uid="{863354F1-3FD0-47BB-9B67-5C9DE329F2B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6" authorId="0" shapeId="0" xr:uid="{055A0FFA-4585-4D14-93CD-979D1032E07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6" authorId="0" shapeId="0" xr:uid="{E084AE50-4DAB-4A5F-A9D8-742900C6786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6" authorId="0" shapeId="0" xr:uid="{A3E06B4F-DE49-4AF3-9E03-7514AB0D612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6" authorId="0" shapeId="0" xr:uid="{67097018-ACFE-44D5-A64A-3FCB2EABCE8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6" authorId="0" shapeId="0" xr:uid="{793C505D-07C5-4D84-AD0E-5788E1C14DE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7" authorId="0" shapeId="0" xr:uid="{48F041FC-1100-415C-AA1A-DE9AE178183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7" authorId="0" shapeId="0" xr:uid="{51E06E8F-F350-43D3-94B7-376C590DEEC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7" authorId="0" shapeId="0" xr:uid="{D1577BAD-8324-4845-BCED-081B3B3341C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7" authorId="0" shapeId="0" xr:uid="{61E073A0-7820-4116-9430-D2DB7F8C94E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7" authorId="0" shapeId="0" xr:uid="{D1EC6360-B9FF-41E0-811D-5CDBCCA41E3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7" authorId="0" shapeId="0" xr:uid="{FE483259-01DA-4B81-BDEB-3288B8851BC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7" authorId="0" shapeId="0" xr:uid="{3829115A-5021-4042-AE58-5E8D7015DDA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7" authorId="0" shapeId="0" xr:uid="{7B4B360C-69F8-463C-B564-88CE044FFC1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7" authorId="0" shapeId="0" xr:uid="{BB9CC4CD-228C-4269-9C2D-E93DDFE8693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8" authorId="0" shapeId="0" xr:uid="{BAFFC6AD-7C63-4F5B-B25A-412254C4317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8" authorId="0" shapeId="0" xr:uid="{771ECFE3-B16F-4115-9783-A0CB9922541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8" authorId="0" shapeId="0" xr:uid="{FE95972F-491A-44D0-A898-9583B89BEA6C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8" authorId="0" shapeId="0" xr:uid="{F1D29B00-EF33-499B-943B-F227A35D40F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8" authorId="0" shapeId="0" xr:uid="{0EDC425B-848E-43E1-80E1-65953B60479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8" authorId="0" shapeId="0" xr:uid="{FA07C179-B777-4262-A12E-955F58FAB5C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8" authorId="0" shapeId="0" xr:uid="{CB69D8FD-C532-412B-A1F7-12C81E5CD21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8" authorId="0" shapeId="0" xr:uid="{C4C75542-6269-46E5-A97F-380D427145D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8" authorId="0" shapeId="0" xr:uid="{FBE2407B-5D21-4708-8EA3-9BA4BD27865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39" authorId="0" shapeId="0" xr:uid="{CF2FC309-933B-4B3E-8DDB-928033396269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39" authorId="0" shapeId="0" xr:uid="{9502C4EF-4D60-47FB-863A-AECAAA09481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39" authorId="0" shapeId="0" xr:uid="{CA395AE7-F026-4502-8ABB-58F675CF6421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39" authorId="0" shapeId="0" xr:uid="{A14FF6E8-73ED-4C3C-A98A-51C898F9D27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39" authorId="0" shapeId="0" xr:uid="{57B37B15-78CB-4ECF-A988-41B8FC15808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39" authorId="0" shapeId="0" xr:uid="{0FFFB72F-8D1E-4976-8D74-1425FB3A3D6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39" authorId="0" shapeId="0" xr:uid="{997059FC-744F-44BD-A4E7-A69E78ED3D1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39" authorId="0" shapeId="0" xr:uid="{AB43EF10-9F47-49AC-8114-C61D9E9C9E6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39" authorId="0" shapeId="0" xr:uid="{CD12EF77-A561-4E2A-93EA-0BAE09B3BCD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0" authorId="0" shapeId="0" xr:uid="{EE24C59D-8746-42DB-8685-049621E4F51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0" authorId="0" shapeId="0" xr:uid="{D262F5E3-20EA-4FB3-A54F-CF7032F3197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0" authorId="0" shapeId="0" xr:uid="{663BF462-D10C-4919-96C0-460E88A6DF2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0" authorId="0" shapeId="0" xr:uid="{2BFAD234-1885-471D-9A02-429F6EED908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0" authorId="0" shapeId="0" xr:uid="{2412D7B1-8BDB-4C47-B9D0-D39D4FB3F72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0" authorId="0" shapeId="0" xr:uid="{6642CFCB-DCA2-4F5D-A5B9-C3BE38AC528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0" authorId="0" shapeId="0" xr:uid="{4F0C5EDB-720E-41EA-9B80-ACA5A7BFF7D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0" authorId="0" shapeId="0" xr:uid="{8B834DFD-86F3-4ACF-86AB-CA2F2D15238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0" authorId="0" shapeId="0" xr:uid="{BC390875-8CF0-4122-A3E6-1F1EC0F1CD1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1" authorId="0" shapeId="0" xr:uid="{C7DE423F-E6EA-4D63-9B20-88059B55FF42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1" authorId="0" shapeId="0" xr:uid="{31BED316-17E0-4A76-9EE2-7C6DDDBBF01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1" authorId="0" shapeId="0" xr:uid="{0DDA1467-BABC-4970-95AD-BC06379C812D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1" authorId="0" shapeId="0" xr:uid="{5EF0AB71-DD52-4AD0-BBC0-8ABBA12ABE2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1" authorId="0" shapeId="0" xr:uid="{C31F338F-4F62-4D03-91C2-6E541FE13CD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1" authorId="0" shapeId="0" xr:uid="{A37A4AD7-DD6E-4EB0-BE05-82419D2992B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1" authorId="0" shapeId="0" xr:uid="{8AC7367D-3960-40D4-BA89-798E0DCDEE2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1" authorId="0" shapeId="0" xr:uid="{A70DE3E0-89FC-4F73-A4B5-9CD7EA1CC43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1" authorId="0" shapeId="0" xr:uid="{EAC7DDD9-8B5A-4C90-8E83-52F7E7F0940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2" authorId="0" shapeId="0" xr:uid="{9115F388-803A-4FB0-8075-0E477310A2F7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2" authorId="0" shapeId="0" xr:uid="{4B126011-953E-4ED2-8596-1560D4F42CC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2" authorId="0" shapeId="0" xr:uid="{C6DC994D-98C4-4242-93B9-486AE9462E02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2" authorId="0" shapeId="0" xr:uid="{96506138-5738-4EF5-A006-4262C15DF22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2" authorId="0" shapeId="0" xr:uid="{6D43E1C6-D1CD-4ACF-9598-C6BA680C1F1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2" authorId="0" shapeId="0" xr:uid="{8B8B3A99-21C1-4DF8-B32E-ACA8F7D8417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2" authorId="0" shapeId="0" xr:uid="{1211C84A-EB42-4FF5-B1B6-960E26A1EDF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2" authorId="0" shapeId="0" xr:uid="{08CD2495-9BA6-469F-BAC0-B087B92FB4E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2" authorId="0" shapeId="0" xr:uid="{7A9D4392-CA5E-4031-AF25-063789B272C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3" authorId="0" shapeId="0" xr:uid="{DE3D18EE-8507-4356-A733-2D3907B699A5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3" authorId="0" shapeId="0" xr:uid="{58A398D3-85BD-48F1-828F-2978232C5D5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3" authorId="0" shapeId="0" xr:uid="{2E52CF05-5E9D-4EF7-AC01-BFB4F9FD603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3" authorId="0" shapeId="0" xr:uid="{96E5EDBF-25C4-4CD0-808B-53E3D66C7D6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3" authorId="0" shapeId="0" xr:uid="{99E453CE-04AF-4387-955A-949F903F178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3" authorId="0" shapeId="0" xr:uid="{6094D3CD-3F3B-42AB-929C-46C901836B5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3" authorId="0" shapeId="0" xr:uid="{7B40EF25-91D6-409C-B597-4942E28773E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3" authorId="0" shapeId="0" xr:uid="{A584F2E0-3547-4D9A-9DA8-AA683503C7D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3" authorId="0" shapeId="0" xr:uid="{338716FC-9D61-4477-8E7C-B55F472E9B5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4" authorId="0" shapeId="0" xr:uid="{9EB5EE22-5E55-4D75-AF49-6C5B0A9953CF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4" authorId="0" shapeId="0" xr:uid="{FD65599A-D15A-40A2-9B2D-885FA35C628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4" authorId="0" shapeId="0" xr:uid="{95266BFC-E9A3-4920-982B-686DD6B9B8D0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4" authorId="0" shapeId="0" xr:uid="{9F3207DE-BE12-414D-B952-959AE12617E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4" authorId="0" shapeId="0" xr:uid="{0035D1AD-510D-4B61-86EA-D5D34935528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4" authorId="0" shapeId="0" xr:uid="{D78E79D4-859F-488D-BD73-E11BE702D86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4" authorId="0" shapeId="0" xr:uid="{F94ECED2-81DD-4670-B2A3-E945EAFD70A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4" authorId="0" shapeId="0" xr:uid="{83650B89-CB10-416D-B286-051F0BBDBCB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4" authorId="0" shapeId="0" xr:uid="{E0C1B0D6-68CD-4CC4-A725-7F6DCAE23A8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5" authorId="0" shapeId="0" xr:uid="{81637D84-FAA5-4602-A56D-02FDB2688EA2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5" authorId="0" shapeId="0" xr:uid="{EF425CEA-40CA-4B8F-8ABC-0F995E73E23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5" authorId="0" shapeId="0" xr:uid="{3792C7AD-D71B-42DB-9E7E-C0DCD32AB5E2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5" authorId="0" shapeId="0" xr:uid="{A60DC77F-6A9F-4C71-9D22-CFB7BF3AB5B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5" authorId="0" shapeId="0" xr:uid="{76DBF165-5297-40D8-BEFE-984BADC32D3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5" authorId="0" shapeId="0" xr:uid="{6D0DEB0E-5FCD-4AE0-9A2D-6598F4CD7AC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5" authorId="0" shapeId="0" xr:uid="{FD9728E9-D546-4164-8770-B0027E59307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5" authorId="0" shapeId="0" xr:uid="{9FF4208C-B484-4B1C-82AF-3F7740884E4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5" authorId="0" shapeId="0" xr:uid="{F365F5A1-C0EF-4939-8854-753A1F4D74A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6" authorId="0" shapeId="0" xr:uid="{4E5FF44F-35D6-47DF-9F2B-3DCC9722556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6" authorId="0" shapeId="0" xr:uid="{C4085E4A-68D4-402B-9E9B-BB3C8ADACB4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6" authorId="0" shapeId="0" xr:uid="{6325CAD6-4232-47D2-82ED-2AA70A8292F3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6" authorId="0" shapeId="0" xr:uid="{4E50BC12-7F6E-4118-8F2C-FF60516CA38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6" authorId="0" shapeId="0" xr:uid="{FC697F28-2425-4193-B770-16F5E2A90FC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6" authorId="0" shapeId="0" xr:uid="{8868B058-97DB-4863-BDF6-447B73EC084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6" authorId="0" shapeId="0" xr:uid="{E9743681-94DF-440B-BA99-0C68A485370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6" authorId="0" shapeId="0" xr:uid="{ED5320EE-5F08-44D2-BF03-CC89EEA4825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6" authorId="0" shapeId="0" xr:uid="{D0CD8C0C-2DA2-4AD1-9DFA-167FAAD9F93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7" authorId="0" shapeId="0" xr:uid="{56D7E2C0-B67C-43CA-838A-73FEEEEECE5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7" authorId="0" shapeId="0" xr:uid="{C39FB812-77A8-4397-B3FA-92064A03241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7" authorId="0" shapeId="0" xr:uid="{C43D14B4-4907-4785-BF01-EF653893179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7" authorId="0" shapeId="0" xr:uid="{014321B7-2BF9-4C9A-B295-43AA8282511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7" authorId="0" shapeId="0" xr:uid="{179CA387-D6D2-41ED-8F6D-9E54C4B5BDA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7" authorId="0" shapeId="0" xr:uid="{FF639ED4-6604-49AB-B649-926151A444D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7" authorId="0" shapeId="0" xr:uid="{A3CDF874-C015-4432-8260-88266F25A33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7" authorId="0" shapeId="0" xr:uid="{56E020F0-3A36-450E-A9DE-D631842D19A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7" authorId="0" shapeId="0" xr:uid="{F962F230-819E-436D-8B20-DF4A3C8E0E0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8" authorId="0" shapeId="0" xr:uid="{9E672825-1EDF-4D57-B276-D252655EEEB8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8" authorId="0" shapeId="0" xr:uid="{554577D4-522B-456B-9E1C-57D0B5C04E5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8" authorId="0" shapeId="0" xr:uid="{FE326484-DC2E-4034-87A8-914DD02C4FB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8" authorId="0" shapeId="0" xr:uid="{A923914C-0531-4457-841F-0D74BFDAEF3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8" authorId="0" shapeId="0" xr:uid="{C3F79124-CCE5-49B7-95BF-882BBF5D5A5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8" authorId="0" shapeId="0" xr:uid="{157B8460-6738-40C8-91ED-EF64EDA5D0C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8" authorId="0" shapeId="0" xr:uid="{9CD03CD5-555C-4EC5-9AA3-FC9E16A497F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8" authorId="0" shapeId="0" xr:uid="{52DE5119-B8BD-4116-B2EA-C482EBB421A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8" authorId="0" shapeId="0" xr:uid="{009BBDFC-D2AB-4568-8B4D-0979E87E0E1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49" authorId="0" shapeId="0" xr:uid="{4FC07A8F-2C9C-4A4D-A0B7-9AAC21C73B9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49" authorId="0" shapeId="0" xr:uid="{9586A80F-B2E9-4C1C-9B6D-E84731C1CB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49" authorId="0" shapeId="0" xr:uid="{8EFEB04B-4E66-4F85-B558-427948B548B8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49" authorId="0" shapeId="0" xr:uid="{B234E655-9B04-49BF-89E8-D2E03358128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49" authorId="0" shapeId="0" xr:uid="{3D3EF3CE-B5E8-4832-8A2C-A0D7FD1A935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49" authorId="0" shapeId="0" xr:uid="{873E987F-98A6-401E-8D26-5AA3F5E6EB9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49" authorId="0" shapeId="0" xr:uid="{4948FB36-A42C-401F-92E0-73EA85CC363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49" authorId="0" shapeId="0" xr:uid="{FCB2C11B-2A55-4E31-BBDA-A969B663BB5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49" authorId="0" shapeId="0" xr:uid="{62DFB680-9FC4-4889-9AC6-52DD6F7988B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0" authorId="0" shapeId="0" xr:uid="{9EDADDE5-63B6-47E4-A739-C433F5F2CA4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0" authorId="0" shapeId="0" xr:uid="{080BECA2-3203-47EA-A097-AB1EB093BD5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0" authorId="0" shapeId="0" xr:uid="{B13BA27C-2AF2-492E-B484-B590E559037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0" authorId="0" shapeId="0" xr:uid="{CA6EBD14-EC43-4CD8-BC7D-FB389EA3ED9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0" authorId="0" shapeId="0" xr:uid="{276E2678-55EA-45A7-9C63-E8701979AB3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0" authorId="0" shapeId="0" xr:uid="{8EE4C618-FA50-4276-ADD1-A5E3F17AB41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0" authorId="0" shapeId="0" xr:uid="{465F9433-1F4F-4F88-8EF2-07F76E95666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0" authorId="0" shapeId="0" xr:uid="{C01BB03B-3A8C-43CC-8BAF-C0EA07C9F49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0" authorId="0" shapeId="0" xr:uid="{7233DC4D-9D00-409B-B842-554F7936BF9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1" authorId="0" shapeId="0" xr:uid="{D32DE238-9B2E-45D5-A366-4DB38044424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1" authorId="0" shapeId="0" xr:uid="{BE96F6B7-8C41-4450-83CD-4621AE57A40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1" authorId="0" shapeId="0" xr:uid="{A42E7981-6C91-4AB0-A797-2FFF17BCE57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1" authorId="0" shapeId="0" xr:uid="{C6677FD0-6F77-4A4A-9D9B-8DAA2966145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1" authorId="0" shapeId="0" xr:uid="{F609D0BE-9137-479F-A57F-0A06FE837C2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1" authorId="0" shapeId="0" xr:uid="{0B1792B7-3A85-4ADF-B550-B329F9F75E7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1" authorId="0" shapeId="0" xr:uid="{2FA3CE79-2162-4281-8D22-D128463949D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1" authorId="0" shapeId="0" xr:uid="{C41A0789-68A8-4D4D-AD1B-A4796B9DD68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1" authorId="0" shapeId="0" xr:uid="{CBB2F167-E502-4296-B911-56EF976E7ED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2" authorId="0" shapeId="0" xr:uid="{9B49D7C7-2E43-4D7C-94AD-0E1F274150C8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2" authorId="0" shapeId="0" xr:uid="{01E8C55D-7265-4C81-A30F-E3AE55CE5B6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2" authorId="0" shapeId="0" xr:uid="{F92B8136-F9FD-4C3D-8B2C-FFE7A37F520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2" authorId="0" shapeId="0" xr:uid="{0D1965F2-E737-4427-8504-FF10820B911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2" authorId="0" shapeId="0" xr:uid="{5DC05655-AE79-4101-B8E5-B64127D2F4E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2" authorId="0" shapeId="0" xr:uid="{98AE362D-54A0-4690-9785-997CA77D317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2" authorId="0" shapeId="0" xr:uid="{F90252C6-9B82-4795-B180-E4EA6D7BC95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2" authorId="0" shapeId="0" xr:uid="{5363EA58-9930-47B3-88E3-9A1ED2FD186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2" authorId="0" shapeId="0" xr:uid="{48B808BD-4896-4C5F-9036-2646FD073CF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3" authorId="0" shapeId="0" xr:uid="{3511672E-D281-4750-B2D0-0A85CF0A6C8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3" authorId="0" shapeId="0" xr:uid="{1A7C033D-986F-4AB0-9CDC-04D908FAFD0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3" authorId="0" shapeId="0" xr:uid="{9CC75DF0-A778-4DD7-81B0-444024A9E671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3" authorId="0" shapeId="0" xr:uid="{561D3E81-218C-4684-9066-3E1C5DF9141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3" authorId="0" shapeId="0" xr:uid="{846CF856-5C56-4952-8081-BB428B9DD46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3" authorId="0" shapeId="0" xr:uid="{461AAB52-14F3-45C2-BBBB-7E2A1EAA566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3" authorId="0" shapeId="0" xr:uid="{40159C69-D930-4264-89EC-8F16AB80C4C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3" authorId="0" shapeId="0" xr:uid="{5EF56DAA-ECD3-49F6-B67C-BE558FC5E1B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3" authorId="0" shapeId="0" xr:uid="{BE92B7E4-17B1-414B-B788-56EB3AF0613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4" authorId="0" shapeId="0" xr:uid="{869039C2-FB36-4F9A-84B0-EDCD47CCBAC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4" authorId="0" shapeId="0" xr:uid="{1B1F545D-18B8-4591-B7C8-B2584EE1DE7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4" authorId="0" shapeId="0" xr:uid="{3A15F67D-1D73-4E75-8523-9AF5A11C915E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4" authorId="0" shapeId="0" xr:uid="{703EF560-C663-402E-A722-C2F8A00C967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4" authorId="0" shapeId="0" xr:uid="{39D70DE0-D1CE-472C-8BB5-98B300DC9A8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4" authorId="0" shapeId="0" xr:uid="{D3DEADF0-3C33-4939-B12C-B02EBAE0B21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4" authorId="0" shapeId="0" xr:uid="{5EAA2AE4-9EF9-4320-B91C-F4A4AFDE85E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4" authorId="0" shapeId="0" xr:uid="{D19FE885-564C-41E0-B3E1-8AE5288521A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4" authorId="0" shapeId="0" xr:uid="{89B8C892-FC10-4EA6-B088-4320A3A0F6E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5" authorId="0" shapeId="0" xr:uid="{C587D202-4E7E-4774-B38B-BAE10C350E0D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5" authorId="0" shapeId="0" xr:uid="{6ABA5AC2-6ED7-4A57-ABDD-2F3E962936D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5" authorId="0" shapeId="0" xr:uid="{CDECEEB4-AE88-4B89-9F8B-BB485946C95C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5" authorId="0" shapeId="0" xr:uid="{18029447-C416-400D-BFFA-49F2F2D81E9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5" authorId="0" shapeId="0" xr:uid="{79B91CFA-7557-4051-9229-2C02F31C4CA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5" authorId="0" shapeId="0" xr:uid="{7EBD931E-E172-4CDA-B825-9084EB7867F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5" authorId="0" shapeId="0" xr:uid="{1DFE7024-E762-4EB4-BE1E-B7034653280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5" authorId="0" shapeId="0" xr:uid="{0A1225A3-6783-41A3-983B-3660925CE1F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5" authorId="0" shapeId="0" xr:uid="{A32106E0-5D14-49B6-A952-538EB7A0E5C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6" authorId="0" shapeId="0" xr:uid="{C97AFD60-A56F-4FCC-88C5-59F9C07B60E2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6" authorId="0" shapeId="0" xr:uid="{F50B9C57-3F55-4ECB-9729-2D4BFFC0CFC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6" authorId="0" shapeId="0" xr:uid="{8135FE64-2463-4882-882C-6FF66C07FBB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6" authorId="0" shapeId="0" xr:uid="{B39DC401-469A-4516-AC53-83D0EC64DAB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6" authorId="0" shapeId="0" xr:uid="{A6804B07-6DFE-4F16-9F65-1CF40225F52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6" authorId="0" shapeId="0" xr:uid="{18141E1B-59F8-4676-80F8-AA5078F6DBD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6" authorId="0" shapeId="0" xr:uid="{255B843A-29C1-4225-B897-348765587D8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6" authorId="0" shapeId="0" xr:uid="{9B651FC1-256A-4FD9-A85E-B542F8A9103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6" authorId="0" shapeId="0" xr:uid="{7D3ADE0F-B768-4FB1-A4B7-05809B7D355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7" authorId="0" shapeId="0" xr:uid="{F9431654-91DD-4FA9-A455-18BB52FFC67C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7" authorId="0" shapeId="0" xr:uid="{AC515B4D-3556-4C0E-8932-7DD856D144D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7" authorId="0" shapeId="0" xr:uid="{B4A25328-0D3C-4DBC-8B8D-338A33934820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7" authorId="0" shapeId="0" xr:uid="{2EBED6A3-9BBF-4343-8A28-F36972B117E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7" authorId="0" shapeId="0" xr:uid="{58F4F157-34B9-49D6-B50E-DB27D4F890F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7" authorId="0" shapeId="0" xr:uid="{C939E564-0A47-4751-9BD7-A91B7D2A596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7" authorId="0" shapeId="0" xr:uid="{53576FC0-26AE-43CE-81AC-47629346E0B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7" authorId="0" shapeId="0" xr:uid="{BEE35F2A-E28A-4887-BC61-D541B26A5A7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7" authorId="0" shapeId="0" xr:uid="{0E01E1A2-D06F-4A8D-9C41-21882BE4B71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8" authorId="0" shapeId="0" xr:uid="{0D822A8D-B063-443E-9A94-F876E93D725C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8" authorId="0" shapeId="0" xr:uid="{D3D08FA5-D753-4C42-82B2-FEFBA7FB3D8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8" authorId="0" shapeId="0" xr:uid="{C32FA8AE-0473-4476-A5C5-4A7AD40C419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8" authorId="0" shapeId="0" xr:uid="{BFFAA14A-3E34-4146-A546-788CA086F28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8" authorId="0" shapeId="0" xr:uid="{58EA86CE-A6D9-4716-9AF5-D0FB4A95845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8" authorId="0" shapeId="0" xr:uid="{DB21670E-72C1-485C-ABCA-038B317E99D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8" authorId="0" shapeId="0" xr:uid="{35081C4A-AD8B-4930-8ED5-C1A52FCF153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8" authorId="0" shapeId="0" xr:uid="{9D8F6A42-C937-4D74-81BD-835F6911E22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8" authorId="0" shapeId="0" xr:uid="{698E95AC-EE54-4E09-AACF-33544F25282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59" authorId="0" shapeId="0" xr:uid="{C1DBDE8E-0A0A-4F69-924A-F15AB7D0875F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59" authorId="0" shapeId="0" xr:uid="{E24132FF-87FD-444C-81F0-61B5A4BAEED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59" authorId="0" shapeId="0" xr:uid="{BE18CD3C-9414-4C08-8AAD-CE8E23BDC828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59" authorId="0" shapeId="0" xr:uid="{033553F0-0AAA-4691-A481-4AF4ACF657C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59" authorId="0" shapeId="0" xr:uid="{9275F189-A014-4297-ACB9-F07DE1C73A1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59" authorId="0" shapeId="0" xr:uid="{2AA6B142-CF83-489E-A8B6-35D9CC7967D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59" authorId="0" shapeId="0" xr:uid="{0757AC38-472E-4AFD-941D-71B31F9969E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59" authorId="0" shapeId="0" xr:uid="{490C4C46-DE4E-4F1A-B528-68C452FCEFF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59" authorId="0" shapeId="0" xr:uid="{0F0D5C6C-85E7-4917-BA27-55DD4DBB08A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0" authorId="0" shapeId="0" xr:uid="{D203FB54-A35F-4A02-8B44-FF0B8620BA29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0" authorId="0" shapeId="0" xr:uid="{674D0DA3-1DA3-43A3-A76E-61F50EEE67D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0" authorId="0" shapeId="0" xr:uid="{2D3EF14D-04AC-4827-B827-0E3F311256B1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0" authorId="0" shapeId="0" xr:uid="{E6F91AA2-2E24-41EE-BF53-5964C7A827F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0" authorId="0" shapeId="0" xr:uid="{23739456-0062-4230-BCC5-5C1963A735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0" authorId="0" shapeId="0" xr:uid="{97802461-D2B5-4977-AD9E-9DA601DA1DC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60" authorId="0" shapeId="0" xr:uid="{AFF77EEA-69B7-461D-97EE-C47C182FA8F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0" authorId="0" shapeId="0" xr:uid="{B428FB53-3985-4FD1-88F7-C2D1007628D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0" authorId="0" shapeId="0" xr:uid="{9E521851-61CA-47DC-A3D2-2BFF6DB4174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1" authorId="0" shapeId="0" xr:uid="{9820E900-0685-4381-ABFF-7C4279706B0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1" authorId="0" shapeId="0" xr:uid="{4EFA3E6C-0330-4ECD-A659-5E6DAC88712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1" authorId="0" shapeId="0" xr:uid="{158C1272-D4CA-4FC2-BC2C-DDCB8FA1957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1" authorId="0" shapeId="0" xr:uid="{7E7B1CE1-455F-42D7-A016-8613D3A5416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1" authorId="0" shapeId="0" xr:uid="{F6381190-ED6B-49E9-A9DE-9CA4BA78338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1" authorId="0" shapeId="0" xr:uid="{362594FA-2FEF-44D6-8F00-44CFB462137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I61" authorId="0" shapeId="0" xr:uid="{2D3F2B61-9915-4965-8D90-A5FA502E70A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1" authorId="0" shapeId="0" xr:uid="{6E4F5B87-D92A-40FF-98FE-4E2BD1EF6A2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1" authorId="0" shapeId="0" xr:uid="{196477EA-B9E7-42EC-8502-DD7E129606B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2" authorId="0" shapeId="0" xr:uid="{4AFD6EC6-AD8F-4911-BF3A-6428AA038DB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2" authorId="0" shapeId="0" xr:uid="{6D65037E-EAE5-4CC6-9CF9-247DBCA1A21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2" authorId="0" shapeId="0" xr:uid="{77638BBA-AEB5-494E-9063-04E4C3D2E392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2" authorId="0" shapeId="0" xr:uid="{F679243D-3CAE-4549-8F70-59555A6C537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2" authorId="0" shapeId="0" xr:uid="{36D7FC1B-6964-49F8-8918-F9EDFB32D92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2" authorId="0" shapeId="0" xr:uid="{1E599DB3-1B17-4825-8AE5-7E079A73CAA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2" authorId="0" shapeId="0" xr:uid="{18F8A9A5-3959-4091-8A6D-D12C527E791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2" authorId="0" shapeId="0" xr:uid="{F91DAFC1-527A-49EF-99C7-A15AA400AF0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3" authorId="0" shapeId="0" xr:uid="{C968055A-258C-4724-88D5-8181FCBE7AAB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3" authorId="0" shapeId="0" xr:uid="{8078C160-F858-4854-BDD4-C14A7184E41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3" authorId="0" shapeId="0" xr:uid="{2071B65D-6F3B-4EC7-A352-0D2F4F2332A4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3" authorId="0" shapeId="0" xr:uid="{5774886B-4B7D-4E71-8F91-F1033085B96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3" authorId="0" shapeId="0" xr:uid="{F0BEEA62-1C2B-4A8E-9F49-55E4473920E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3" authorId="0" shapeId="0" xr:uid="{625B6795-CE1D-49EE-B823-BD131072F60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3" authorId="0" shapeId="0" xr:uid="{768D2299-6359-4A5B-AEE7-CF61DC55BA3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3" authorId="0" shapeId="0" xr:uid="{764DBFBB-864C-4345-B270-0F1731FEF2F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4" authorId="0" shapeId="0" xr:uid="{7DB82218-FEE0-45CB-9E20-212B7B2252F9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4" authorId="0" shapeId="0" xr:uid="{7B93EF74-DD6E-4B7E-A223-496CB4CD4F3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4" authorId="0" shapeId="0" xr:uid="{955D09F2-6DBD-4FD4-B500-0C52CBD8019E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4" authorId="0" shapeId="0" xr:uid="{5AFA6C4C-B57D-4006-9D64-0A9588BFFDD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4" authorId="0" shapeId="0" xr:uid="{F12AF5C7-4EAA-48EB-A82A-A2A3395B9F1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4" authorId="0" shapeId="0" xr:uid="{CC312987-6CFE-4660-B928-628B089C748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4" authorId="0" shapeId="0" xr:uid="{14079CAC-56AB-4293-8BDC-79D565903B5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4" authorId="0" shapeId="0" xr:uid="{0CA1F8D3-D5AC-46D0-AFCD-D502C7AA86B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5" authorId="0" shapeId="0" xr:uid="{2710808B-C3C4-476B-8A58-829F2012441B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5" authorId="0" shapeId="0" xr:uid="{3633EBC0-11DB-470E-B02E-0D18A6AD23C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5" authorId="0" shapeId="0" xr:uid="{FA1032FA-580A-468C-AE3F-7A8915DA7E6D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5" authorId="0" shapeId="0" xr:uid="{F0322F01-B88D-411C-8DBA-68A6C5CF486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5" authorId="0" shapeId="0" xr:uid="{825218BB-27F8-4ED1-86E2-F9B126B0E21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5" authorId="0" shapeId="0" xr:uid="{D87BAEE6-4BE7-40E3-810E-CA4A9CAEF06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5" authorId="0" shapeId="0" xr:uid="{B11C74F2-0444-4906-8AE0-5371A8FC34F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5" authorId="0" shapeId="0" xr:uid="{75289028-0F10-49D5-B3C3-52A7F835298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6" authorId="0" shapeId="0" xr:uid="{840A1EFF-002D-4354-8C24-3CC328F24307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6" authorId="0" shapeId="0" xr:uid="{0CBDE750-E7EF-4F8F-A9E1-89E127C3D05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6" authorId="0" shapeId="0" xr:uid="{1326ADF9-F914-41DE-A59C-0AF3596AE4B9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6" authorId="0" shapeId="0" xr:uid="{BF1AAE16-E5C8-4772-8765-DA2BD4629A9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6" authorId="0" shapeId="0" xr:uid="{9C128216-F578-457D-ACCF-C7C4E705731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6" authorId="0" shapeId="0" xr:uid="{F5616FB3-4D69-4E54-BB49-19F8FC76FAA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6" authorId="0" shapeId="0" xr:uid="{3AA3593E-493B-490D-90DA-C86A79EA6F3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6" authorId="0" shapeId="0" xr:uid="{7B57FC5D-1D78-45BB-85AC-57A70B3BCF2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7" authorId="0" shapeId="0" xr:uid="{3DF8DC81-ADBF-429A-9A08-BD83B2A5F661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7" authorId="0" shapeId="0" xr:uid="{3ECE05CD-D104-4DF8-84D5-15B9346AC7F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7" authorId="0" shapeId="0" xr:uid="{40E1F383-242E-4C00-BD96-146B7539ADE8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7" authorId="0" shapeId="0" xr:uid="{3B448885-69E1-445D-943F-637F990AE3B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7" authorId="0" shapeId="0" xr:uid="{9D900B99-D222-449D-8E51-3BDA45DAFDD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7" authorId="0" shapeId="0" xr:uid="{DD2DFF85-846E-472C-99B7-9AE537899F2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7" authorId="0" shapeId="0" xr:uid="{3E8EF48E-5025-4E2B-8E1C-1E2C2DB6B0C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7" authorId="0" shapeId="0" xr:uid="{9E59AD96-B85D-47E5-AB8B-B8358D112DB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8" authorId="0" shapeId="0" xr:uid="{235625BF-A638-4D59-A9B2-9DAC2B3FB37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8" authorId="0" shapeId="0" xr:uid="{556B9F9F-0C3F-4599-A56D-DD1961B9FAF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8" authorId="0" shapeId="0" xr:uid="{787A5603-FBB2-4211-B21A-2E03E0766FE8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8" authorId="0" shapeId="0" xr:uid="{D8B7D493-F99A-4C1E-890D-8EA6B568C59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8" authorId="0" shapeId="0" xr:uid="{9340B6D7-9C24-4AEA-BF82-D1D76F95022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8" authorId="0" shapeId="0" xr:uid="{BC943B83-1A50-4C25-B243-25C668705C5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8" authorId="0" shapeId="0" xr:uid="{F9CE1D20-BAFE-43F8-A6D2-F2919AA189B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8" authorId="0" shapeId="0" xr:uid="{EA086861-542E-41FC-8DA5-45FCBFCDBAD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69" authorId="0" shapeId="0" xr:uid="{B6B4EB39-0656-4F2D-BA83-190996F3A197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69" authorId="0" shapeId="0" xr:uid="{CC0B81E6-C4D8-4207-8B0C-97174224772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69" authorId="0" shapeId="0" xr:uid="{6059653B-915D-4404-8363-C0BAFDEDC85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69" authorId="0" shapeId="0" xr:uid="{DC990673-8067-48DE-B3F4-8162F57C8D2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69" authorId="0" shapeId="0" xr:uid="{2C69BDD7-A38A-4541-BEFA-AA64C42AF31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69" authorId="0" shapeId="0" xr:uid="{6FFECF28-FC8B-4B9D-9652-97367AFB021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69" authorId="0" shapeId="0" xr:uid="{878F3295-9A2D-4F3C-8473-FD669FC0309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69" authorId="0" shapeId="0" xr:uid="{0465B99F-786C-464B-B51E-6CE790E7A37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0" authorId="0" shapeId="0" xr:uid="{223D313E-32D0-497C-89FE-17EEBBC70461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0" authorId="0" shapeId="0" xr:uid="{272B0DF7-7674-49DD-AB40-110BB40CA44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0" authorId="0" shapeId="0" xr:uid="{E2AC1C41-DBB5-4402-9BAF-6ED1ACEA4BF1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0" authorId="0" shapeId="0" xr:uid="{BC451A30-5CD9-4F19-92BF-70C75DCC276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0" authorId="0" shapeId="0" xr:uid="{2C4AD6EA-EA6C-417E-B0D8-33328D26197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0" authorId="0" shapeId="0" xr:uid="{A155DAE2-5FB5-4E52-843E-E012D6571F1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0" authorId="0" shapeId="0" xr:uid="{99AC533D-88A1-40ED-AF90-926702F1143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0" authorId="0" shapeId="0" xr:uid="{A912F8F9-8761-4C2D-BD56-0B599F85879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1" authorId="0" shapeId="0" xr:uid="{988E4330-D526-46D6-9057-8B76705CE88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1" authorId="0" shapeId="0" xr:uid="{258700F3-E534-4099-BCA4-79D908F8156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1" authorId="0" shapeId="0" xr:uid="{4282DC3E-DD43-46F5-80AA-F320865BB22D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1" authorId="0" shapeId="0" xr:uid="{BDA0042F-35D6-4A09-B7E0-919C4926C1D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1" authorId="0" shapeId="0" xr:uid="{5B8E602E-585A-4A0C-8F0F-1241496B903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1" authorId="0" shapeId="0" xr:uid="{14BB6E41-FDCA-4A2E-8E48-FAD120F65DF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1" authorId="0" shapeId="0" xr:uid="{C3F66A73-1BBF-4B53-9E19-A3C81999B23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1" authorId="0" shapeId="0" xr:uid="{0B248FCF-9C07-414E-940E-55AC94C5E2F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2" authorId="0" shapeId="0" xr:uid="{DA566D78-D752-4C5F-B69A-4FC7B7033C5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2" authorId="0" shapeId="0" xr:uid="{B64360BD-1FD7-4E65-BA8F-2AD15005FA7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2" authorId="0" shapeId="0" xr:uid="{5D8F0F50-A7EF-4FA6-9C2A-AA3AC4D9FF3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2" authorId="0" shapeId="0" xr:uid="{68C0B6DF-0E1B-4AA9-9668-89927243642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2" authorId="0" shapeId="0" xr:uid="{1C221E47-F835-4F1C-9F7D-ECECDADE93C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2" authorId="0" shapeId="0" xr:uid="{6241CC75-3F10-4984-9FB6-134BF317774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2" authorId="0" shapeId="0" xr:uid="{394E0B29-5269-4B91-B9D8-D1DB615FBF4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2" authorId="0" shapeId="0" xr:uid="{7AD132FA-A2A1-44DF-B934-711F4E04AC9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3" authorId="0" shapeId="0" xr:uid="{A07F4F0C-D5B6-4351-B3C7-36F66324A4A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3" authorId="0" shapeId="0" xr:uid="{E32F46B7-65D7-45CB-BEA4-01215546520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3" authorId="0" shapeId="0" xr:uid="{42F301AA-D9A7-4F20-8F8F-CEBB84F52989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3" authorId="0" shapeId="0" xr:uid="{F97CD655-15E5-48AE-A2B2-E25F85E8EC2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3" authorId="0" shapeId="0" xr:uid="{498DB9EF-17BC-4602-A1A7-17379235571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3" authorId="0" shapeId="0" xr:uid="{FD88123F-10B0-4D01-ADDB-E1913DA3BE8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3" authorId="0" shapeId="0" xr:uid="{8D40E3FA-F0EC-4532-ADD7-2AAA0285652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3" authorId="0" shapeId="0" xr:uid="{E873F8DA-ED78-4C5A-BE54-552303A1E96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4" authorId="0" shapeId="0" xr:uid="{A71C4355-E24A-4B4D-8BAA-F219A026336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4" authorId="0" shapeId="0" xr:uid="{6D89ECB2-98A2-425C-8C30-7DFA15751BD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4" authorId="0" shapeId="0" xr:uid="{71D98DD2-2FC2-4ECC-AA5D-7DDDCEFA0A53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4" authorId="0" shapeId="0" xr:uid="{CC20F1A8-059F-4ABE-836E-C86DE3CDBD9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4" authorId="0" shapeId="0" xr:uid="{4677BB7A-92FA-46CF-9034-5E5DB2BB201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4" authorId="0" shapeId="0" xr:uid="{54C61A0F-35FC-4D9C-A07C-D0FB945D238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4" authorId="0" shapeId="0" xr:uid="{AA028BC8-290D-4D2A-BBE4-371AB6086F7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4" authorId="0" shapeId="0" xr:uid="{051E3A57-DD6E-4B58-8902-F6F8B619119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5" authorId="0" shapeId="0" xr:uid="{4F81F111-4922-487F-ADBF-6F8C1FC9CBCF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5" authorId="0" shapeId="0" xr:uid="{1002B627-33A0-404A-93F6-6A42D15E170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5" authorId="0" shapeId="0" xr:uid="{DC1D55F3-30A0-4D41-BC35-8DA1E496DFF5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5" authorId="0" shapeId="0" xr:uid="{ECC9600C-888A-442A-A68B-17EA47A3348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5" authorId="0" shapeId="0" xr:uid="{B2A4019A-5ABA-43D8-B593-86A1AD5E271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5" authorId="0" shapeId="0" xr:uid="{A3A96700-B513-4278-9425-156ED496F11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5" authorId="0" shapeId="0" xr:uid="{A3B954E1-8767-49CF-B222-690ACF05DC6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5" authorId="0" shapeId="0" xr:uid="{C0D39FF5-054B-4A74-9A6D-51A14C2DB37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6" authorId="0" shapeId="0" xr:uid="{53C2486D-7DC0-4794-B9B4-93408E415F65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6" authorId="0" shapeId="0" xr:uid="{22A23CE9-56B1-4227-B177-CC8F55D9206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6" authorId="0" shapeId="0" xr:uid="{1E95385E-A0F2-4BAE-8C03-C978E31579F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6" authorId="0" shapeId="0" xr:uid="{523B6E9A-2FA1-4703-AC43-9CD379EEFC1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6" authorId="0" shapeId="0" xr:uid="{6BEBD78E-F07E-49D7-91EC-F8A42CFCC15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6" authorId="0" shapeId="0" xr:uid="{97EA3CA7-C5ED-4585-A4E1-13CDC74D86E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6" authorId="0" shapeId="0" xr:uid="{0AAF39D7-3DAD-4D5C-B838-460FC15AB9D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6" authorId="0" shapeId="0" xr:uid="{67C68BBF-D0E9-4354-A253-62885DBE86E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7" authorId="0" shapeId="0" xr:uid="{2EA9B017-BF24-45A7-8BE8-DE628158CF0B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7" authorId="0" shapeId="0" xr:uid="{EE6C3D84-8EE8-44CC-8693-322E474425E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7" authorId="0" shapeId="0" xr:uid="{1210168A-BDC2-4D4A-8C74-D62AB226C02D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7" authorId="0" shapeId="0" xr:uid="{7203C260-C70D-413F-9340-7E4D749E07A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7" authorId="0" shapeId="0" xr:uid="{65A026AB-D370-4524-A165-23FF18EA00F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7" authorId="0" shapeId="0" xr:uid="{BFEEE4F9-8012-440F-A418-D7B217D63C9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7" authorId="0" shapeId="0" xr:uid="{50E92913-E026-415E-B39B-850CAA7B98F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7" authorId="0" shapeId="0" xr:uid="{BAC86177-EFCA-434E-8BA5-13449DDB818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8" authorId="0" shapeId="0" xr:uid="{654E8C54-DBE5-4815-AED8-60736FA73D3F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8" authorId="0" shapeId="0" xr:uid="{45A8FE84-70FA-4D43-A44E-80038DF79DC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8" authorId="0" shapeId="0" xr:uid="{1060ECAF-9374-4B7A-BC39-3767CBB74071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8" authorId="0" shapeId="0" xr:uid="{B1067141-5AE0-4679-B7B3-4E4DD2B475B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8" authorId="0" shapeId="0" xr:uid="{A332A24E-6144-4633-86FF-AD6B833CB3B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8" authorId="0" shapeId="0" xr:uid="{338E6E67-345B-4595-BEAB-11A71322FFC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8" authorId="0" shapeId="0" xr:uid="{CB61480D-89A0-425A-9305-8A81FA90AFB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8" authorId="0" shapeId="0" xr:uid="{111CA9EC-9F49-4EFE-80F6-A40A24AA49C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79" authorId="0" shapeId="0" xr:uid="{F45ED6F9-5D88-4C76-8A15-16766927C4E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79" authorId="0" shapeId="0" xr:uid="{32D21876-7CC8-448D-ACE3-39B5D0182EE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79" authorId="0" shapeId="0" xr:uid="{29F54F82-B306-4350-B143-86CB1C9354D9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79" authorId="0" shapeId="0" xr:uid="{5011ECEC-C25E-42AB-8042-3E5A47052D3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79" authorId="0" shapeId="0" xr:uid="{0D8F0F48-254F-4684-BF54-F9721B1ADE5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79" authorId="0" shapeId="0" xr:uid="{17F9139A-B26C-4C2C-94A5-F51AA01C659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79" authorId="0" shapeId="0" xr:uid="{300131C8-A818-40BE-B676-C8A8B238B81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79" authorId="0" shapeId="0" xr:uid="{D64440E5-0415-45F4-B318-C8912D2FA75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0" authorId="0" shapeId="0" xr:uid="{3358FA37-53D9-4B77-8C2A-CB23B940068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0" authorId="0" shapeId="0" xr:uid="{F337C907-F053-4064-8FDA-30A8CFF9978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0" authorId="0" shapeId="0" xr:uid="{71A9C312-BA5A-448B-ACD8-A3A46FE4B8B4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0" authorId="0" shapeId="0" xr:uid="{8B8EE3CE-993E-4DE9-B749-A46DEC28741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0" authorId="0" shapeId="0" xr:uid="{E6D80E1F-1574-4C29-8802-6A7E11A9637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0" authorId="0" shapeId="0" xr:uid="{62C0B9D8-E16C-4756-B1F1-9768AF92146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0" authorId="0" shapeId="0" xr:uid="{4CC67F13-DF15-4F35-A570-FAE2BB7B772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0" authorId="0" shapeId="0" xr:uid="{F383ED89-C802-4A82-80FB-58A157A821D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1" authorId="0" shapeId="0" xr:uid="{EF44211F-5908-4E1F-9FB8-3EFE36615887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1" authorId="0" shapeId="0" xr:uid="{811ACA90-2511-4F29-B252-C48365C3B4F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1" authorId="0" shapeId="0" xr:uid="{77561F17-4F47-4BA6-81F1-54EB4693E2B5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1" authorId="0" shapeId="0" xr:uid="{C8E17A80-FA08-444A-96D1-604BB912608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1" authorId="0" shapeId="0" xr:uid="{11EDA250-FEE4-45EE-A781-A73064D275D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1" authorId="0" shapeId="0" xr:uid="{358A2635-8EFD-4DF9-BECC-DDAA336689A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1" authorId="0" shapeId="0" xr:uid="{27D31EE6-8931-4DA5-AED5-0536D3EED97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1" authorId="0" shapeId="0" xr:uid="{27702E01-BE29-47D0-A6E9-B4E76785D2C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2" authorId="0" shapeId="0" xr:uid="{2D96F125-86DE-495D-ACE9-FC56C855A7F5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2" authorId="0" shapeId="0" xr:uid="{D99A71A8-0EFD-4F12-84B1-DEAF8CA36A1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2" authorId="0" shapeId="0" xr:uid="{6A99BBE3-EE86-4122-BEB3-93C4FD2EAA8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2" authorId="0" shapeId="0" xr:uid="{BF6D8B8D-8C7A-4EDF-8B17-E9FD3A833DF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2" authorId="0" shapeId="0" xr:uid="{ACED2F86-2E60-43CC-847B-DC3C7B5B573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2" authorId="0" shapeId="0" xr:uid="{C966EA64-BB8F-4289-9CE0-CF431E9A647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2" authorId="0" shapeId="0" xr:uid="{1182CB75-C85D-4308-8614-E8CA9E71027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2" authorId="0" shapeId="0" xr:uid="{963BD715-D8EB-4559-96CE-9B2C5F4E03D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3" authorId="0" shapeId="0" xr:uid="{6D5F4E2E-ADEF-41AC-99D3-767F5F22C066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3" authorId="0" shapeId="0" xr:uid="{0753A248-A289-4957-95E6-E60813FB540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3" authorId="0" shapeId="0" xr:uid="{4D6DFF98-C34C-4246-9C7C-6A37AB838A8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3" authorId="0" shapeId="0" xr:uid="{33E3A26B-B8DA-4D8E-9B2B-2E6968CD02C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3" authorId="0" shapeId="0" xr:uid="{F14103F8-3BE1-47CF-9FA1-64C2480FC0C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3" authorId="0" shapeId="0" xr:uid="{3EDA6093-9FB7-4CF2-8856-FF2C0CAE8B3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3" authorId="0" shapeId="0" xr:uid="{632482E3-EAF3-4FF9-B4B6-93A218E41FC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3" authorId="0" shapeId="0" xr:uid="{658A7137-419F-4BEF-ABF4-8783180020D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4" authorId="0" shapeId="0" xr:uid="{91D35B48-B339-48DC-BB2F-80AE793EA8D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4" authorId="0" shapeId="0" xr:uid="{23711132-07FD-40EB-95ED-FC672F70717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4" authorId="0" shapeId="0" xr:uid="{CBBFBA7C-152E-4EF1-92BC-28E13547754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4" authorId="0" shapeId="0" xr:uid="{75C6DF0A-CBB6-4BCD-A14E-90D9A87BE8A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4" authorId="0" shapeId="0" xr:uid="{BD423D81-72F4-4062-82ED-3F759878F82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4" authorId="0" shapeId="0" xr:uid="{3E974B9D-71C5-4106-9531-B8C2D88BFCF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4" authorId="0" shapeId="0" xr:uid="{9B6E1A0A-8527-4208-AE70-AA1BAD8B54E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4" authorId="0" shapeId="0" xr:uid="{F7D369C8-D926-4CD0-9529-F88BBC16011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5" authorId="0" shapeId="0" xr:uid="{F09863C9-3B70-4311-9ABC-B609351D6EA0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5" authorId="0" shapeId="0" xr:uid="{4DEA55D4-1288-45EA-8B0C-4E475257325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5" authorId="0" shapeId="0" xr:uid="{6578E53F-5774-4A34-97A8-CEAD09C9E385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5" authorId="0" shapeId="0" xr:uid="{D1B8099A-D4A4-406A-87C6-C17BC8E7859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5" authorId="0" shapeId="0" xr:uid="{8FBCE2AC-6DD5-434D-8E10-6A9C0C4A180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5" authorId="0" shapeId="0" xr:uid="{AEBAFB4D-D94B-429F-8BB0-754A9D3875B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5" authorId="0" shapeId="0" xr:uid="{F6211437-0664-4262-AC9C-DF7F018DEA5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5" authorId="0" shapeId="0" xr:uid="{0E4F877D-5A97-4899-A4FC-620F5945DD4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6" authorId="0" shapeId="0" xr:uid="{977DAC97-C830-4C52-B7B9-72F5180A5D15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6" authorId="0" shapeId="0" xr:uid="{3A9F508A-D291-4490-9E90-0222BAE1AD2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6" authorId="0" shapeId="0" xr:uid="{6FAA8FAF-7ECA-479F-9CC0-BC72CAA8DDA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6" authorId="0" shapeId="0" xr:uid="{96FF22CC-D05C-4575-8DB4-FE1A0255D05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6" authorId="0" shapeId="0" xr:uid="{0E64058B-0B0D-4881-AC1F-35E436CD09B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6" authorId="0" shapeId="0" xr:uid="{E1D6AAE8-32B4-4F79-ABE7-6173D18D306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6" authorId="0" shapeId="0" xr:uid="{648C3DC4-EA70-4827-AAEE-4D1E23F4C19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6" authorId="0" shapeId="0" xr:uid="{B1AE781F-57B2-4C24-8BEF-D408525D290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7" authorId="0" shapeId="0" xr:uid="{C03AB557-5F44-4D41-B429-F6E31F041F9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7" authorId="0" shapeId="0" xr:uid="{6B9F9BA0-6097-4572-AC9D-28413C4FDF9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7" authorId="0" shapeId="0" xr:uid="{E4FCFDC6-88CD-43B2-9021-73B7920F3571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7" authorId="0" shapeId="0" xr:uid="{F105FE99-B06F-4AD3-876F-B6523FB7671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7" authorId="0" shapeId="0" xr:uid="{AFAC68A7-0BAB-48B6-A6F4-62BD69C42F7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7" authorId="0" shapeId="0" xr:uid="{3D6E6FF4-1215-425A-9BAB-93BB484BF0C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7" authorId="0" shapeId="0" xr:uid="{90CA441A-3C21-46CE-86CA-6A2675BD622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7" authorId="0" shapeId="0" xr:uid="{4D8F534A-BA0F-4F54-A006-335F432D294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8" authorId="0" shapeId="0" xr:uid="{70E6BDBF-6EAE-4D13-884B-9B580B914BAD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8" authorId="0" shapeId="0" xr:uid="{0D53B7B5-7C0A-4585-A21B-247C6E102A4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8" authorId="0" shapeId="0" xr:uid="{7F350818-6394-4C2D-9F69-B623A2458FF0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8" authorId="0" shapeId="0" xr:uid="{FF91B497-85A2-4793-B939-D0773470088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8" authorId="0" shapeId="0" xr:uid="{ECAC6981-2089-4A12-BFAF-4CB8B26A06A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8" authorId="0" shapeId="0" xr:uid="{65A9D102-C8EC-46A8-89A2-3E11F612610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8" authorId="0" shapeId="0" xr:uid="{24298899-D5F0-45FC-A48C-24D1162F13F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8" authorId="0" shapeId="0" xr:uid="{A4E817A7-85AC-4B8B-82A2-BB8802B75EE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89" authorId="0" shapeId="0" xr:uid="{BE14A4F4-07C2-4DC9-9601-ADC5A3CD957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89" authorId="0" shapeId="0" xr:uid="{DB4B3B52-48D0-4EA3-AFC0-BC9FE4EE689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89" authorId="0" shapeId="0" xr:uid="{CD90C82C-BB36-471E-965B-488F77003D57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89" authorId="0" shapeId="0" xr:uid="{05942911-679E-4DAC-847D-DA310833A7E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89" authorId="0" shapeId="0" xr:uid="{A7CD81F9-A0FD-48F4-AEA7-CB34A840F7E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89" authorId="0" shapeId="0" xr:uid="{984F91AC-EA42-41B6-97F2-8466A1C62DA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89" authorId="0" shapeId="0" xr:uid="{F6B46219-BEE6-41E2-9C1F-DFEF3DC1DBA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89" authorId="0" shapeId="0" xr:uid="{FA54FE46-CD34-432C-8536-839494D2BD8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0" authorId="0" shapeId="0" xr:uid="{594567C2-EEAE-493B-9224-01730822DA68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0" authorId="0" shapeId="0" xr:uid="{ED918E17-552A-4EC3-B808-722298D5668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0" authorId="0" shapeId="0" xr:uid="{E8740FF7-D0CC-40AD-9B9A-90929E3D39F8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0" authorId="0" shapeId="0" xr:uid="{A4C6893D-D44B-4311-83B5-72A1032874F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0" authorId="0" shapeId="0" xr:uid="{F5E2AEC3-EAC0-49DF-BFB8-88BD221841F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0" authorId="0" shapeId="0" xr:uid="{2B974597-0C2E-423F-8897-B25E9D78296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0" authorId="0" shapeId="0" xr:uid="{F29FDBE6-EE6C-42C6-AB14-DE1F6138C94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0" authorId="0" shapeId="0" xr:uid="{EDEDC062-6EF6-4521-9D54-0072D64A484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1" authorId="0" shapeId="0" xr:uid="{898F3083-683A-4FCA-9F61-16E827A399C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1" authorId="0" shapeId="0" xr:uid="{F95AD7EC-B623-47F5-9048-2EC92756CE3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1" authorId="0" shapeId="0" xr:uid="{6C1A8C8F-2BF6-4914-9B11-2DFF035B0C84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1" authorId="0" shapeId="0" xr:uid="{E651E130-5C2C-42AB-9D2B-09D65C45EE7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1" authorId="0" shapeId="0" xr:uid="{BA809F6F-92EC-4DAE-A593-06429E4A1C4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1" authorId="0" shapeId="0" xr:uid="{7440BBD5-38FB-444B-962B-622AE855C17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1" authorId="0" shapeId="0" xr:uid="{F1AF1769-3050-47DF-9359-B2C78EEC812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1" authorId="0" shapeId="0" xr:uid="{19A9A9A6-8A78-4E80-9B7D-FFD40F7453D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2" authorId="0" shapeId="0" xr:uid="{34D4D075-3DF2-4F8A-82FC-6659D698B2C4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2" authorId="0" shapeId="0" xr:uid="{0DC14731-1815-4746-9CBB-FE6ED0D488A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2" authorId="0" shapeId="0" xr:uid="{4CB7DB79-2684-4185-88B1-2A453623268F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2" authorId="0" shapeId="0" xr:uid="{8EC347C8-A2E0-4743-A540-87006BB47EB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2" authorId="0" shapeId="0" xr:uid="{658CA9EE-F595-46CF-A56F-781B8096CF0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2" authorId="0" shapeId="0" xr:uid="{BDA58607-654F-4B1F-A1AA-C6433042DE8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2" authorId="0" shapeId="0" xr:uid="{424C4480-66E5-40CB-A33C-96F7BAA59A9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2" authorId="0" shapeId="0" xr:uid="{2871994E-ADA3-4C22-8938-8124DA053F0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3" authorId="0" shapeId="0" xr:uid="{A7402470-A292-4805-B346-CA36E940CE8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3" authorId="0" shapeId="0" xr:uid="{D95A92A2-AF72-4D98-B33C-655C5D9422B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3" authorId="0" shapeId="0" xr:uid="{17CA5844-B5FD-4B00-8986-8C9D03D60A35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3" authorId="0" shapeId="0" xr:uid="{C0C94734-413B-4B3F-B7C6-DA3D481F54E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3" authorId="0" shapeId="0" xr:uid="{DC215488-6D36-42BD-A69D-CC3574ED396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3" authorId="0" shapeId="0" xr:uid="{A34644B0-68C8-4D21-B6C1-3542AA1C6E0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3" authorId="0" shapeId="0" xr:uid="{DD13EF24-B28E-4349-94F2-5BF283DA039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3" authorId="0" shapeId="0" xr:uid="{DC4924D5-0644-4C10-A88C-EA296579D5B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4" authorId="0" shapeId="0" xr:uid="{D5AF8C6D-7F7A-4521-A931-1EA7F48E7430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4" authorId="0" shapeId="0" xr:uid="{E16BA51C-1AAC-455C-8AA0-C2AB1505E74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4" authorId="0" shapeId="0" xr:uid="{696FE194-C0AE-426B-94E3-6DFF39B5EE2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4" authorId="0" shapeId="0" xr:uid="{FD419D7E-8ECA-41F8-A575-336171CB499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4" authorId="0" shapeId="0" xr:uid="{E55BF9F9-C4A0-44F8-B577-D0725B3AB15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4" authorId="0" shapeId="0" xr:uid="{80AD08B2-5F46-4BEA-B66E-755B9C489BD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4" authorId="0" shapeId="0" xr:uid="{FCE2C82D-B7DA-4DFA-AED7-8C352896184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4" authorId="0" shapeId="0" xr:uid="{FFD4D55F-D747-4E69-A41B-69C2952CF01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5" authorId="0" shapeId="0" xr:uid="{14C3DBF1-FDAA-47AA-97E7-8EBA605704E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5" authorId="0" shapeId="0" xr:uid="{0257A705-536E-4362-937F-4D0A74CB426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5" authorId="0" shapeId="0" xr:uid="{E96DF285-4765-483C-8355-DA1FF5A3887C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5" authorId="0" shapeId="0" xr:uid="{3182BD66-E050-4041-8F7C-F0718C530F7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5" authorId="0" shapeId="0" xr:uid="{FFBCD895-134D-495B-B7B2-6DC742B4D74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5" authorId="0" shapeId="0" xr:uid="{31D3D949-DB33-4D1A-8713-C07E0E58226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5" authorId="0" shapeId="0" xr:uid="{0B600695-A10E-4BBC-8282-30D2289DA5B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5" authorId="0" shapeId="0" xr:uid="{F2D20D6C-241F-4827-9CD3-9CCE985DBD2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6" authorId="0" shapeId="0" xr:uid="{3136BBE2-C8BE-49F1-AEBD-628CBBAC202A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6" authorId="0" shapeId="0" xr:uid="{B1301C60-A0CC-4122-8803-FE63E9E7F31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6" authorId="0" shapeId="0" xr:uid="{E8C94E3D-4618-46A9-9567-AB248C1C13EE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6" authorId="0" shapeId="0" xr:uid="{A58ED88C-5603-48B2-A197-44CC7B4FDA9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6" authorId="0" shapeId="0" xr:uid="{9D309391-E884-4F45-A9BA-48D9B4FA7A0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6" authorId="0" shapeId="0" xr:uid="{08356816-DCF9-45B2-8B30-11875CB60A6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6" authorId="0" shapeId="0" xr:uid="{6DBD2602-E868-4119-85BA-4C50BD2E062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6" authorId="0" shapeId="0" xr:uid="{BF524DA0-83BC-4577-883F-34D07A51BCF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7" authorId="0" shapeId="0" xr:uid="{04E7F2CF-8BA1-481C-AE73-1441DDF79962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7" authorId="0" shapeId="0" xr:uid="{075AA1C5-BD3F-4E04-9B29-25816F6475D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7" authorId="0" shapeId="0" xr:uid="{7BF8F1D5-A274-4A69-8D20-EB56AC1048E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7" authorId="0" shapeId="0" xr:uid="{25A00D3E-C7B6-4508-8CA1-C6DC5D6AB23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7" authorId="0" shapeId="0" xr:uid="{70F8011B-8970-4783-BA22-D8C0BA28719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7" authorId="0" shapeId="0" xr:uid="{FBE0665D-1C25-463C-AA84-61062C473BC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7" authorId="0" shapeId="0" xr:uid="{5F081028-A294-4F8C-B92B-B31DA67521F0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7" authorId="0" shapeId="0" xr:uid="{AB75BC49-37EC-491B-9021-F55047E35FA9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8" authorId="0" shapeId="0" xr:uid="{F8EAF9B1-497F-4C51-AD8B-916286FA1E9D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8" authorId="0" shapeId="0" xr:uid="{B5B0FCD8-505A-4303-A95D-F5B55B8FFC4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8" authorId="0" shapeId="0" xr:uid="{27AC66DE-91DD-4D27-B74C-1C8ABD0ACCF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8" authorId="0" shapeId="0" xr:uid="{39A8652D-D38E-4F11-8089-93C09A322FC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8" authorId="0" shapeId="0" xr:uid="{11757B07-AE3D-41B2-BACB-944725A578E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8" authorId="0" shapeId="0" xr:uid="{198494D6-913D-42FB-90A8-DF94DF1D71A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8" authorId="0" shapeId="0" xr:uid="{44473AF9-E22F-47EE-8B1C-CC210F8530C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8" authorId="0" shapeId="0" xr:uid="{F4B24442-0491-46F8-858F-03B8BE3B17E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99" authorId="0" shapeId="0" xr:uid="{D02B67F7-A4F5-4CCF-BA63-DE84D02B8B72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99" authorId="0" shapeId="0" xr:uid="{45505644-945D-43F8-999B-87E727B7438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99" authorId="0" shapeId="0" xr:uid="{AD060B71-26F1-487B-9277-1EA18ACF46C6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99" authorId="0" shapeId="0" xr:uid="{BF504FF5-9176-4D93-94D2-9CC85CCF57F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99" authorId="0" shapeId="0" xr:uid="{034E570B-6CAB-482C-8A0F-4FF3D6232CC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99" authorId="0" shapeId="0" xr:uid="{344F000B-7986-48AF-A5DE-5AF2F9BDB5BF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99" authorId="0" shapeId="0" xr:uid="{E8C94573-9120-446F-B6ED-84B432DB20CE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99" authorId="0" shapeId="0" xr:uid="{4F833B8E-95E4-43E2-8B94-8BD7F30C68E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00" authorId="0" shapeId="0" xr:uid="{98A34121-60FD-4EE5-87E0-84B237800627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00" authorId="0" shapeId="0" xr:uid="{039CEC6D-4F97-4652-ACD1-F04251D6C354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00" authorId="0" shapeId="0" xr:uid="{0F2449AF-09E5-4952-ABAE-E2624288D59A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00" authorId="0" shapeId="0" xr:uid="{2C08E359-D83D-4868-9D3A-5DAF496B94E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00" authorId="0" shapeId="0" xr:uid="{925445A8-D8D9-4625-BE04-9AF1245867A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00" authorId="0" shapeId="0" xr:uid="{F53C4DB9-02FA-475C-9C55-DFA522AB629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00" authorId="0" shapeId="0" xr:uid="{1F58CF6D-7CE9-4C22-947F-E1E5A1C88B7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00" authorId="0" shapeId="0" xr:uid="{076C92FB-1ABE-4B26-A338-7634F5D61C7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01" authorId="0" shapeId="0" xr:uid="{09A07DDD-9CDB-4674-840C-021AADC51FAE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01" authorId="0" shapeId="0" xr:uid="{0FA8CA7D-A3DA-474E-850C-146B809ACF8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01" authorId="0" shapeId="0" xr:uid="{5097A0B0-B42F-42B5-BDF9-77EA75D92868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01" authorId="0" shapeId="0" xr:uid="{64FE2B10-E263-4FD1-9424-AE1C3378D551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01" authorId="0" shapeId="0" xr:uid="{E8CA70FB-A815-4B93-B089-998283F577C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01" authorId="0" shapeId="0" xr:uid="{E6F7B635-85D4-480B-A0B9-1A358ECC5515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01" authorId="0" shapeId="0" xr:uid="{E293B8EF-D389-40A5-A496-28E01F0F38DC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01" authorId="0" shapeId="0" xr:uid="{ADE4988E-1ED3-454C-8C6F-847BC86C15B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02" authorId="0" shapeId="0" xr:uid="{C77F5CF9-0431-40F4-A71D-B43637538A21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02" authorId="0" shapeId="0" xr:uid="{C0E63F82-088B-4488-8452-B792FDDB756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02" authorId="0" shapeId="0" xr:uid="{43DB71F8-1309-4B5D-8D13-2246F6CC46AE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02" authorId="0" shapeId="0" xr:uid="{BB489D0E-84A6-4EF0-8E7A-741366CD134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02" authorId="0" shapeId="0" xr:uid="{1A26455F-7A89-406C-935D-339BE1EDF7A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02" authorId="0" shapeId="0" xr:uid="{85AC143D-91A4-4E63-A0FE-BF4D99BFD75B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02" authorId="0" shapeId="0" xr:uid="{029A237C-F36C-4876-AC1B-E8AAFC3A7756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02" authorId="0" shapeId="0" xr:uid="{23A02AC5-2887-4F8A-8483-2045FD63CF2A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103" authorId="0" shapeId="0" xr:uid="{2A4B71C1-8839-479A-95D3-5FB4648236D3}">
      <text>
        <r>
          <rPr>
            <sz val="9"/>
            <color indexed="81"/>
            <rFont val="MS P ゴシック"/>
            <family val="3"/>
            <charset val="128"/>
          </rPr>
          <t xml:space="preserve">Ctrlキーを押しながら
；（セミコロン）を押すと
当日の日付が入力可能です
</t>
        </r>
      </text>
    </comment>
    <comment ref="E103" authorId="0" shapeId="0" xr:uid="{B2939477-6A2C-4B6F-AC5E-F1BA73970913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I103" authorId="0" shapeId="0" xr:uid="{AEE2A944-7179-4C8E-93CE-7CD7F3B749CB}">
      <text>
        <r>
          <rPr>
            <sz val="9"/>
            <color indexed="81"/>
            <rFont val="MS P ゴシック"/>
            <family val="3"/>
            <charset val="128"/>
          </rPr>
          <t xml:space="preserve">昭和20年1月1日の場合
S20.1.1と入力することも可能です。
西暦に自動変換されます
</t>
        </r>
      </text>
    </comment>
    <comment ref="M103" authorId="0" shapeId="0" xr:uid="{3A7092BB-22A6-4B6E-982C-C9CBD972DF4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Q103" authorId="0" shapeId="0" xr:uid="{FC427406-55C9-4E57-9783-6B5C486A00B2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BZ103" authorId="0" shapeId="0" xr:uid="{FE8B13D9-F94A-4E4F-9BE0-E8AAEFADFF1D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Q103" authorId="0" shapeId="0" xr:uid="{A91C56C3-1E72-4CDD-AAA8-05E167C7D8C7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  <comment ref="CY103" authorId="0" shapeId="0" xr:uid="{3B8F43F9-74BC-4FE9-ACC0-1D443A9FD368}">
      <text>
        <r>
          <rPr>
            <sz val="9"/>
            <color indexed="81"/>
            <rFont val="MS P ゴシック"/>
            <family val="3"/>
            <charset val="128"/>
          </rPr>
          <t>自動入力で正しく表示されないときに入力</t>
        </r>
      </text>
    </comment>
  </commentList>
</comments>
</file>

<file path=xl/sharedStrings.xml><?xml version="1.0" encoding="utf-8"?>
<sst xmlns="http://schemas.openxmlformats.org/spreadsheetml/2006/main" count="4797" uniqueCount="1653">
  <si>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</si>
  <si>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</si>
  <si>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</si>
  <si>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</si>
  <si>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緊急連絡先①</t>
    <rPh sb="0" eb="2">
      <t>キンキュウ</t>
    </rPh>
    <rPh sb="2" eb="5">
      <t>レンラクサキ</t>
    </rPh>
    <phoneticPr fontId="1"/>
  </si>
  <si>
    <t>氏名</t>
    <rPh sb="0" eb="2">
      <t>シメイ</t>
    </rPh>
    <phoneticPr fontId="1"/>
  </si>
  <si>
    <t>わたしとの関係</t>
    <rPh sb="5" eb="7">
      <t>カンケイ</t>
    </rPh>
    <phoneticPr fontId="1"/>
  </si>
  <si>
    <t>住所</t>
    <rPh sb="0" eb="2">
      <t>ジュウショ</t>
    </rPh>
    <phoneticPr fontId="1"/>
  </si>
  <si>
    <t>緊急連絡先②</t>
    <rPh sb="0" eb="2">
      <t>キンキュウ</t>
    </rPh>
    <rPh sb="2" eb="5">
      <t>レンラクサキ</t>
    </rPh>
    <phoneticPr fontId="1"/>
  </si>
  <si>
    <t>同居家族</t>
    <rPh sb="0" eb="2">
      <t>ドウキョ</t>
    </rPh>
    <rPh sb="2" eb="4">
      <t>カゾク</t>
    </rPh>
    <phoneticPr fontId="1"/>
  </si>
  <si>
    <t>安　心　カ　ー　ド</t>
    <rPh sb="0" eb="1">
      <t>アン</t>
    </rPh>
    <rPh sb="2" eb="3">
      <t>ココロ</t>
    </rPh>
    <phoneticPr fontId="1"/>
  </si>
  <si>
    <t>生年月日</t>
    <rPh sb="0" eb="2">
      <t>セイネン</t>
    </rPh>
    <rPh sb="2" eb="4">
      <t>ガッピ</t>
    </rPh>
    <phoneticPr fontId="1"/>
  </si>
  <si>
    <t>お薬手帳と
常用薬の
置き場所</t>
    <rPh sb="1" eb="2">
      <t>クスリ</t>
    </rPh>
    <rPh sb="2" eb="4">
      <t>テチョウ</t>
    </rPh>
    <rPh sb="6" eb="8">
      <t>ジョウヨウ</t>
    </rPh>
    <rPh sb="8" eb="9">
      <t>クスリ</t>
    </rPh>
    <rPh sb="11" eb="12">
      <t>オ</t>
    </rPh>
    <rPh sb="13" eb="15">
      <t>バショ</t>
    </rPh>
    <phoneticPr fontId="1"/>
  </si>
  <si>
    <t>手 術 歴</t>
    <rPh sb="0" eb="1">
      <t>て</t>
    </rPh>
    <rPh sb="2" eb="3">
      <t>じゅつ</t>
    </rPh>
    <rPh sb="4" eb="5">
      <t>れき</t>
    </rPh>
    <phoneticPr fontId="6" type="Hiragana"/>
  </si>
  <si>
    <t>前橋市・前橋市社会福祉協議会</t>
    <rPh sb="0" eb="3">
      <t>まえばしし</t>
    </rPh>
    <rPh sb="4" eb="7">
      <t>まえばしし</t>
    </rPh>
    <rPh sb="7" eb="9">
      <t>しゃかい</t>
    </rPh>
    <rPh sb="9" eb="11">
      <t>ふくし</t>
    </rPh>
    <rPh sb="11" eb="14">
      <t>きょうぎかい</t>
    </rPh>
    <phoneticPr fontId="6" type="Hiragana"/>
  </si>
  <si>
    <t>持病
・
既往歴</t>
    <rPh sb="0" eb="2">
      <t>ジビョウ</t>
    </rPh>
    <rPh sb="5" eb="7">
      <t>キオウ</t>
    </rPh>
    <rPh sb="7" eb="8">
      <t>レキ</t>
    </rPh>
    <phoneticPr fontId="1"/>
  </si>
  <si>
    <t>かかりつけ医</t>
    <rPh sb="5" eb="6">
      <t>イ</t>
    </rPh>
    <phoneticPr fontId="1"/>
  </si>
  <si>
    <r>
      <t xml:space="preserve">障がい
</t>
    </r>
    <r>
      <rPr>
        <sz val="12"/>
        <color theme="1"/>
        <rFont val="HG丸ｺﾞｼｯｸM-PRO"/>
        <family val="3"/>
        <charset val="128"/>
      </rPr>
      <t>（手帳種類）</t>
    </r>
    <rPh sb="0" eb="1">
      <t>ショウ</t>
    </rPh>
    <rPh sb="5" eb="7">
      <t>テチョウ</t>
    </rPh>
    <rPh sb="7" eb="9">
      <t>シュルイ</t>
    </rPh>
    <phoneticPr fontId="1"/>
  </si>
  <si>
    <t>アレルギー</t>
    <phoneticPr fontId="1"/>
  </si>
  <si>
    <t>その他の連絡先①</t>
    <rPh sb="2" eb="3">
      <t>タ</t>
    </rPh>
    <rPh sb="4" eb="7">
      <t>レンラクサキ</t>
    </rPh>
    <phoneticPr fontId="1"/>
  </si>
  <si>
    <t>その他の連絡先②</t>
    <rPh sb="2" eb="3">
      <t>タ</t>
    </rPh>
    <rPh sb="4" eb="7">
      <t>レンラクサキ</t>
    </rPh>
    <phoneticPr fontId="1"/>
  </si>
  <si>
    <t>医師に事前に伝えておきたいこと</t>
    <rPh sb="0" eb="2">
      <t>イシ</t>
    </rPh>
    <rPh sb="3" eb="5">
      <t>ジゼン</t>
    </rPh>
    <rPh sb="6" eb="7">
      <t>ツタ</t>
    </rPh>
    <phoneticPr fontId="1"/>
  </si>
  <si>
    <t>（例）・意識がなくなった際にどなたに、ご自身の相談をしてほしいのか
　　　・「私の人生ノート」の置き場所　等</t>
    <rPh sb="1" eb="2">
      <t>レイ</t>
    </rPh>
    <rPh sb="4" eb="6">
      <t>イシキ</t>
    </rPh>
    <rPh sb="12" eb="13">
      <t>サイ</t>
    </rPh>
    <rPh sb="20" eb="22">
      <t>ジシン</t>
    </rPh>
    <rPh sb="23" eb="25">
      <t>ソウダン</t>
    </rPh>
    <rPh sb="39" eb="40">
      <t>ワタシ</t>
    </rPh>
    <rPh sb="41" eb="43">
      <t>ジンセイ</t>
    </rPh>
    <rPh sb="48" eb="49">
      <t>オ</t>
    </rPh>
    <rPh sb="50" eb="52">
      <t>バショ</t>
    </rPh>
    <rPh sb="53" eb="54">
      <t>トウ</t>
    </rPh>
    <phoneticPr fontId="1"/>
  </si>
  <si>
    <t>自宅の鍵を預けている人</t>
    <rPh sb="0" eb="2">
      <t>ジタク</t>
    </rPh>
    <rPh sb="3" eb="4">
      <t>カギ</t>
    </rPh>
    <rPh sb="5" eb="6">
      <t>アズ</t>
    </rPh>
    <rPh sb="10" eb="11">
      <t>ヒト</t>
    </rPh>
    <phoneticPr fontId="1"/>
  </si>
  <si>
    <t>A</t>
  </si>
  <si>
    <t>性別</t>
    <rPh sb="0" eb="2">
      <t>セイベツ</t>
    </rPh>
    <phoneticPr fontId="17"/>
  </si>
  <si>
    <t>障害等級</t>
    <rPh sb="0" eb="2">
      <t>ショウガイ</t>
    </rPh>
    <rPh sb="2" eb="4">
      <t>トウキュウ</t>
    </rPh>
    <phoneticPr fontId="17"/>
  </si>
  <si>
    <t>療育</t>
    <rPh sb="0" eb="2">
      <t>リョウイク</t>
    </rPh>
    <phoneticPr fontId="17"/>
  </si>
  <si>
    <t>精神障害</t>
    <rPh sb="0" eb="4">
      <t>セイシンショウガイ</t>
    </rPh>
    <phoneticPr fontId="17"/>
  </si>
  <si>
    <t>同居の有無</t>
    <rPh sb="0" eb="2">
      <t>ドウキョ</t>
    </rPh>
    <rPh sb="3" eb="5">
      <t>ウム</t>
    </rPh>
    <phoneticPr fontId="17"/>
  </si>
  <si>
    <t>男</t>
    <rPh sb="0" eb="1">
      <t>オトコ</t>
    </rPh>
    <phoneticPr fontId="17"/>
  </si>
  <si>
    <t>有</t>
    <rPh sb="0" eb="1">
      <t>アリ</t>
    </rPh>
    <phoneticPr fontId="17"/>
  </si>
  <si>
    <t>1級</t>
    <rPh sb="1" eb="2">
      <t>キュウ</t>
    </rPh>
    <phoneticPr fontId="17"/>
  </si>
  <si>
    <t>A</t>
    <phoneticPr fontId="17"/>
  </si>
  <si>
    <t>同居</t>
    <rPh sb="0" eb="2">
      <t>ドウキョ</t>
    </rPh>
    <phoneticPr fontId="17"/>
  </si>
  <si>
    <t>女</t>
    <rPh sb="0" eb="1">
      <t>オンナ</t>
    </rPh>
    <phoneticPr fontId="17"/>
  </si>
  <si>
    <t>無</t>
    <rPh sb="0" eb="1">
      <t>ナシ</t>
    </rPh>
    <phoneticPr fontId="17"/>
  </si>
  <si>
    <t>2級</t>
    <rPh sb="1" eb="2">
      <t>キュウ</t>
    </rPh>
    <phoneticPr fontId="17"/>
  </si>
  <si>
    <t>B</t>
    <phoneticPr fontId="17"/>
  </si>
  <si>
    <t>別居</t>
    <rPh sb="0" eb="2">
      <t>ベッキョ</t>
    </rPh>
    <phoneticPr fontId="17"/>
  </si>
  <si>
    <t>3級</t>
    <rPh sb="1" eb="2">
      <t>キュウ</t>
    </rPh>
    <phoneticPr fontId="17"/>
  </si>
  <si>
    <t>4級</t>
    <rPh sb="1" eb="2">
      <t>キュウ</t>
    </rPh>
    <phoneticPr fontId="17"/>
  </si>
  <si>
    <t>5級</t>
    <rPh sb="1" eb="2">
      <t>キュウ</t>
    </rPh>
    <phoneticPr fontId="17"/>
  </si>
  <si>
    <t>6級</t>
    <rPh sb="1" eb="2">
      <t>キュウ</t>
    </rPh>
    <phoneticPr fontId="17"/>
  </si>
  <si>
    <t>7級</t>
    <rPh sb="1" eb="2">
      <t>キュウ</t>
    </rPh>
    <phoneticPr fontId="17"/>
  </si>
  <si>
    <t>記入日</t>
    <rPh sb="0" eb="3">
      <t>キニュウビ</t>
    </rPh>
    <phoneticPr fontId="17"/>
  </si>
  <si>
    <t>本人</t>
    <rPh sb="0" eb="2">
      <t>ホンニン</t>
    </rPh>
    <phoneticPr fontId="17"/>
  </si>
  <si>
    <t>生年月日</t>
    <rPh sb="0" eb="4">
      <t>セイネンガッピ</t>
    </rPh>
    <phoneticPr fontId="17"/>
  </si>
  <si>
    <t>027-222-1111</t>
    <phoneticPr fontId="17"/>
  </si>
  <si>
    <t>080-1111-2222</t>
    <phoneticPr fontId="17"/>
  </si>
  <si>
    <t>同居家族</t>
    <rPh sb="0" eb="2">
      <t>ドウキョ</t>
    </rPh>
    <rPh sb="2" eb="4">
      <t>カゾク</t>
    </rPh>
    <phoneticPr fontId="17"/>
  </si>
  <si>
    <t>家族</t>
    <rPh sb="0" eb="2">
      <t>カゾク</t>
    </rPh>
    <phoneticPr fontId="17"/>
  </si>
  <si>
    <t>前橋　次郎</t>
    <rPh sb="0" eb="2">
      <t>マエバシ</t>
    </rPh>
    <rPh sb="3" eb="5">
      <t>ジロウ</t>
    </rPh>
    <phoneticPr fontId="17"/>
  </si>
  <si>
    <t>持病・既往歴</t>
    <rPh sb="0" eb="2">
      <t>ジビョウ</t>
    </rPh>
    <rPh sb="3" eb="5">
      <t>キオウ</t>
    </rPh>
    <rPh sb="5" eb="6">
      <t>レキ</t>
    </rPh>
    <phoneticPr fontId="17"/>
  </si>
  <si>
    <t>ぜんそく</t>
    <phoneticPr fontId="17"/>
  </si>
  <si>
    <t>高血圧</t>
    <rPh sb="0" eb="3">
      <t>コウケツアツ</t>
    </rPh>
    <phoneticPr fontId="17"/>
  </si>
  <si>
    <t>糖尿病</t>
    <rPh sb="0" eb="3">
      <t>トウニョウビョウ</t>
    </rPh>
    <phoneticPr fontId="17"/>
  </si>
  <si>
    <t>高脂血症</t>
    <rPh sb="0" eb="4">
      <t>コウシケッショウ</t>
    </rPh>
    <phoneticPr fontId="17"/>
  </si>
  <si>
    <t>脳梗塞</t>
    <rPh sb="0" eb="3">
      <t>ノウコウソク</t>
    </rPh>
    <phoneticPr fontId="17"/>
  </si>
  <si>
    <t>心臓病</t>
    <rPh sb="0" eb="3">
      <t>シンゾウビョウ</t>
    </rPh>
    <phoneticPr fontId="17"/>
  </si>
  <si>
    <t>肝炎</t>
    <rPh sb="0" eb="2">
      <t>カンエン</t>
    </rPh>
    <phoneticPr fontId="17"/>
  </si>
  <si>
    <t>腎臓病</t>
    <rPh sb="0" eb="3">
      <t>ジンゾウビョウ</t>
    </rPh>
    <phoneticPr fontId="17"/>
  </si>
  <si>
    <t>緑内障</t>
    <rPh sb="0" eb="3">
      <t>リョクナイショウ</t>
    </rPh>
    <phoneticPr fontId="17"/>
  </si>
  <si>
    <t>前立腺肥大</t>
    <rPh sb="0" eb="5">
      <t>ゼンリツセンヒダイ</t>
    </rPh>
    <phoneticPr fontId="17"/>
  </si>
  <si>
    <t>結核</t>
    <rPh sb="0" eb="2">
      <t>ケッカク</t>
    </rPh>
    <phoneticPr fontId="17"/>
  </si>
  <si>
    <t>癌</t>
    <rPh sb="0" eb="1">
      <t>ガン</t>
    </rPh>
    <phoneticPr fontId="17"/>
  </si>
  <si>
    <t>群馬　三郎</t>
    <rPh sb="0" eb="2">
      <t>グンマ</t>
    </rPh>
    <rPh sb="3" eb="5">
      <t>サブロウ</t>
    </rPh>
    <phoneticPr fontId="17"/>
  </si>
  <si>
    <t>心臓弁</t>
    <rPh sb="0" eb="2">
      <t>シンゾウ</t>
    </rPh>
    <rPh sb="2" eb="3">
      <t>ベン</t>
    </rPh>
    <phoneticPr fontId="17"/>
  </si>
  <si>
    <t>お薬手帳置き場所</t>
    <rPh sb="1" eb="4">
      <t>クスリテチョウ</t>
    </rPh>
    <rPh sb="4" eb="5">
      <t>オ</t>
    </rPh>
    <rPh sb="6" eb="8">
      <t>バショ</t>
    </rPh>
    <phoneticPr fontId="17"/>
  </si>
  <si>
    <t>常備薬置き場所</t>
    <rPh sb="0" eb="3">
      <t>ジョウビヤク</t>
    </rPh>
    <rPh sb="3" eb="4">
      <t>オ</t>
    </rPh>
    <rPh sb="5" eb="7">
      <t>バショ</t>
    </rPh>
    <phoneticPr fontId="17"/>
  </si>
  <si>
    <t>食器棚</t>
    <rPh sb="0" eb="3">
      <t>ショッキダナ</t>
    </rPh>
    <phoneticPr fontId="17"/>
  </si>
  <si>
    <t>かかりつけ薬局</t>
    <rPh sb="5" eb="7">
      <t>ヤッキョク</t>
    </rPh>
    <phoneticPr fontId="1"/>
  </si>
  <si>
    <t>かかりつけ薬局</t>
    <rPh sb="5" eb="7">
      <t>ヤッキョク</t>
    </rPh>
    <phoneticPr fontId="17"/>
  </si>
  <si>
    <t>◆◆薬局</t>
    <rPh sb="2" eb="4">
      <t>ヤッキョク</t>
    </rPh>
    <phoneticPr fontId="17"/>
  </si>
  <si>
    <t>アレルギー</t>
    <phoneticPr fontId="17"/>
  </si>
  <si>
    <t>有の場合は名称</t>
    <rPh sb="0" eb="1">
      <t>アリ</t>
    </rPh>
    <rPh sb="2" eb="4">
      <t>バアイ</t>
    </rPh>
    <rPh sb="5" eb="7">
      <t>メイショウ</t>
    </rPh>
    <phoneticPr fontId="17"/>
  </si>
  <si>
    <t>たまご</t>
    <phoneticPr fontId="17"/>
  </si>
  <si>
    <t>障害</t>
    <rPh sb="0" eb="2">
      <t>ショウガイ</t>
    </rPh>
    <phoneticPr fontId="17"/>
  </si>
  <si>
    <t>視覚障害</t>
    <rPh sb="0" eb="4">
      <t>シカクショウガイ</t>
    </rPh>
    <phoneticPr fontId="17"/>
  </si>
  <si>
    <t>精神</t>
    <rPh sb="0" eb="2">
      <t>セイシン</t>
    </rPh>
    <phoneticPr fontId="17"/>
  </si>
  <si>
    <t>緊急連絡先１</t>
    <rPh sb="0" eb="2">
      <t>キンキュウ</t>
    </rPh>
    <rPh sb="2" eb="5">
      <t>レンラクサキ</t>
    </rPh>
    <phoneticPr fontId="17"/>
  </si>
  <si>
    <t>高崎　花子</t>
    <rPh sb="0" eb="2">
      <t>タカサキ</t>
    </rPh>
    <rPh sb="3" eb="5">
      <t>ハナコ</t>
    </rPh>
    <phoneticPr fontId="17"/>
  </si>
  <si>
    <t>027-311-2222</t>
    <phoneticPr fontId="17"/>
  </si>
  <si>
    <t>080-3333-4444</t>
    <phoneticPr fontId="17"/>
  </si>
  <si>
    <t>緊急連絡先２</t>
    <rPh sb="0" eb="2">
      <t>キンキュウ</t>
    </rPh>
    <rPh sb="2" eb="5">
      <t>レンラクサキ</t>
    </rPh>
    <phoneticPr fontId="17"/>
  </si>
  <si>
    <t>息子</t>
    <rPh sb="0" eb="2">
      <t>ムスコ</t>
    </rPh>
    <phoneticPr fontId="17"/>
  </si>
  <si>
    <t>その他の連絡先１</t>
    <rPh sb="2" eb="3">
      <t>タ</t>
    </rPh>
    <rPh sb="4" eb="7">
      <t>レンラクサキ</t>
    </rPh>
    <phoneticPr fontId="17"/>
  </si>
  <si>
    <t>弟</t>
    <rPh sb="0" eb="1">
      <t>オトウト</t>
    </rPh>
    <phoneticPr fontId="17"/>
  </si>
  <si>
    <t>その他の連絡先２</t>
    <rPh sb="2" eb="3">
      <t>タ</t>
    </rPh>
    <rPh sb="4" eb="7">
      <t>レンラクサキ</t>
    </rPh>
    <phoneticPr fontId="17"/>
  </si>
  <si>
    <t>鍵を預けている人</t>
    <rPh sb="0" eb="1">
      <t>カギ</t>
    </rPh>
    <rPh sb="2" eb="3">
      <t>アズ</t>
    </rPh>
    <rPh sb="7" eb="8">
      <t>ヒト</t>
    </rPh>
    <phoneticPr fontId="17"/>
  </si>
  <si>
    <t>有り無し</t>
    <rPh sb="0" eb="1">
      <t>ア</t>
    </rPh>
    <rPh sb="2" eb="3">
      <t>ナ</t>
    </rPh>
    <phoneticPr fontId="17"/>
  </si>
  <si>
    <t>ふりがな</t>
    <phoneticPr fontId="1" type="Hiragana" alignment="distributed"/>
  </si>
  <si>
    <t>氏　名</t>
    <rPh sb="0" eb="1">
      <t>し</t>
    </rPh>
    <rPh sb="2" eb="3">
      <t>な</t>
    </rPh>
    <phoneticPr fontId="1" type="Hiragana" alignment="distributed"/>
  </si>
  <si>
    <t>前橋　太郎</t>
    <rPh sb="0" eb="2">
      <t>まえばし</t>
    </rPh>
    <rPh sb="3" eb="5">
      <t>たろう</t>
    </rPh>
    <phoneticPr fontId="17" type="Hiragana"/>
  </si>
  <si>
    <t>膠原病</t>
    <rPh sb="0" eb="3">
      <t>こうげんびょう</t>
    </rPh>
    <phoneticPr fontId="1" type="Hiragana"/>
  </si>
  <si>
    <t>医療機関名</t>
    <rPh sb="0" eb="2">
      <t>イリョウ</t>
    </rPh>
    <rPh sb="2" eb="4">
      <t>キカン</t>
    </rPh>
    <rPh sb="4" eb="5">
      <t>メイ</t>
    </rPh>
    <phoneticPr fontId="1"/>
  </si>
  <si>
    <t>▲▲歯科</t>
    <rPh sb="2" eb="4">
      <t>しか</t>
    </rPh>
    <phoneticPr fontId="1" type="Hiragana"/>
  </si>
  <si>
    <t>太田　一郎</t>
    <rPh sb="0" eb="2">
      <t>おおた</t>
    </rPh>
    <rPh sb="3" eb="5">
      <t>いちろう</t>
    </rPh>
    <phoneticPr fontId="1" type="Hiragana"/>
  </si>
  <si>
    <t>タンスの中</t>
    <rPh sb="4" eb="5">
      <t>ナカ</t>
    </rPh>
    <phoneticPr fontId="17"/>
  </si>
  <si>
    <t>お薬手帳</t>
    <rPh sb="1" eb="2">
      <t>クスリ</t>
    </rPh>
    <rPh sb="2" eb="3">
      <t>テ</t>
    </rPh>
    <phoneticPr fontId="1"/>
  </si>
  <si>
    <t>療育</t>
    <phoneticPr fontId="1"/>
  </si>
  <si>
    <t>等級</t>
    <rPh sb="0" eb="2">
      <t>とうきゅう</t>
    </rPh>
    <phoneticPr fontId="1" type="Hiragana" alignment="distributed"/>
  </si>
  <si>
    <t>精神</t>
    <rPh sb="0" eb="2">
      <t>せいしん</t>
    </rPh>
    <phoneticPr fontId="1" type="Hiragana" alignment="distributed"/>
  </si>
  <si>
    <t>娘</t>
    <rPh sb="0" eb="1">
      <t>むすめ</t>
    </rPh>
    <phoneticPr fontId="1" type="Hiragana"/>
  </si>
  <si>
    <t>記入日</t>
    <rPh sb="0" eb="3">
      <t>きにゅうび</t>
    </rPh>
    <phoneticPr fontId="1" type="Hiragana" alignment="distributed"/>
  </si>
  <si>
    <t>このカードを救急隊員に渡してください。</t>
    <phoneticPr fontId="1" type="Hiragana" alignment="distributed"/>
  </si>
  <si>
    <t>救急時または災害時には、この安心カードに記入された個人情報を提供します。
医療機関から自宅に戻る際には、ご本人に返却ください。</t>
    <phoneticPr fontId="1" type="Hiragana" alignment="distributed"/>
  </si>
  <si>
    <t>その他の持病</t>
    <rPh sb="2" eb="3">
      <t>タ</t>
    </rPh>
    <rPh sb="4" eb="6">
      <t>ジビョウ</t>
    </rPh>
    <phoneticPr fontId="17"/>
  </si>
  <si>
    <t>延命医療はしないでほしい</t>
    <rPh sb="0" eb="2">
      <t>えんめい</t>
    </rPh>
    <rPh sb="2" eb="4">
      <t>いりょう</t>
    </rPh>
    <phoneticPr fontId="1" type="Hiragana"/>
  </si>
  <si>
    <t>かかりつけ医療機関１</t>
    <rPh sb="5" eb="9">
      <t>イリョウキカン</t>
    </rPh>
    <phoneticPr fontId="17"/>
  </si>
  <si>
    <t>No.</t>
    <phoneticPr fontId="17"/>
  </si>
  <si>
    <t>前橋　弘</t>
    <rPh sb="0" eb="2">
      <t>マエバシ</t>
    </rPh>
    <rPh sb="3" eb="4">
      <t>ヒロシ</t>
    </rPh>
    <phoneticPr fontId="17"/>
  </si>
  <si>
    <t>前橋　隆</t>
    <rPh sb="0" eb="2">
      <t>マエバシ</t>
    </rPh>
    <rPh sb="3" eb="4">
      <t>タカシ</t>
    </rPh>
    <phoneticPr fontId="17"/>
  </si>
  <si>
    <t>前橋　元</t>
    <rPh sb="0" eb="2">
      <t>マエバシ</t>
    </rPh>
    <rPh sb="3" eb="4">
      <t>ハジメ</t>
    </rPh>
    <phoneticPr fontId="17"/>
  </si>
  <si>
    <t>糖尿病2</t>
    <rPh sb="0" eb="4">
      <t>とうにょうびょう2</t>
    </rPh>
    <phoneticPr fontId="17" type="Hiragana"/>
  </si>
  <si>
    <t>高脂血症2</t>
    <rPh sb="0" eb="5">
      <t>こうしけっしょう2</t>
    </rPh>
    <phoneticPr fontId="17" type="Hiragana"/>
  </si>
  <si>
    <t>脳梗塞2</t>
    <rPh sb="0" eb="4">
      <t>のうこうそく2</t>
    </rPh>
    <phoneticPr fontId="17" type="Hiragana"/>
  </si>
  <si>
    <t>心臓病2</t>
    <rPh sb="0" eb="4">
      <t>しんぞうびょう2</t>
    </rPh>
    <phoneticPr fontId="17" type="Hiragana"/>
  </si>
  <si>
    <t>肝炎2</t>
    <rPh sb="0" eb="3">
      <t>かんえん2</t>
    </rPh>
    <phoneticPr fontId="17" type="Hiragana"/>
  </si>
  <si>
    <t>腎臓病2</t>
    <rPh sb="0" eb="4">
      <t>じんぞうびょう2</t>
    </rPh>
    <phoneticPr fontId="17" type="Hiragana"/>
  </si>
  <si>
    <t>前立腺肥大2</t>
    <rPh sb="0" eb="3">
      <t>ぜんりつせんひだい2</t>
    </rPh>
    <phoneticPr fontId="17" type="Hiragana"/>
  </si>
  <si>
    <t>結核2</t>
    <rPh sb="0" eb="3">
      <t>けっかく2</t>
    </rPh>
    <phoneticPr fontId="17" type="Hiragana"/>
  </si>
  <si>
    <t>癌2</t>
    <rPh sb="0" eb="2">
      <t>がん2</t>
    </rPh>
    <phoneticPr fontId="17" type="Hiragana"/>
  </si>
  <si>
    <t>常用薬 　</t>
    <rPh sb="0" eb="1">
      <t>ジョウ</t>
    </rPh>
    <rPh sb="1" eb="3">
      <t>ヨウヤク</t>
    </rPh>
    <phoneticPr fontId="1"/>
  </si>
  <si>
    <t>前橋　八郎</t>
    <rPh sb="0" eb="2">
      <t>マエバシ</t>
    </rPh>
    <rPh sb="3" eb="5">
      <t>ハチロウ</t>
    </rPh>
    <phoneticPr fontId="17"/>
  </si>
  <si>
    <t>かかりつけ医療機関</t>
    <rPh sb="5" eb="9">
      <t>イリョウキカン</t>
    </rPh>
    <phoneticPr fontId="17"/>
  </si>
  <si>
    <t>続き柄2</t>
    <rPh sb="0" eb="1">
      <t>ツヅガラ162</t>
    </rPh>
    <phoneticPr fontId="17"/>
  </si>
  <si>
    <t>続き柄4</t>
    <rPh sb="0" eb="1">
      <t>ツヅガラ244</t>
    </rPh>
    <phoneticPr fontId="17"/>
  </si>
  <si>
    <t>続き柄5</t>
    <rPh sb="0" eb="1">
      <t>ツヅガラ285</t>
    </rPh>
    <phoneticPr fontId="17"/>
  </si>
  <si>
    <t>医師に伝えておきたいこと</t>
    <rPh sb="0" eb="2">
      <t>イシ</t>
    </rPh>
    <rPh sb="3" eb="4">
      <t>ツタ</t>
    </rPh>
    <phoneticPr fontId="17"/>
  </si>
  <si>
    <t>緊急自宅2</t>
    <rPh sb="0" eb="2">
      <t>キンキュウジタク18</t>
    </rPh>
    <phoneticPr fontId="17"/>
  </si>
  <si>
    <t>緊急携帯2</t>
    <rPh sb="0" eb="2">
      <t>キンキュウケイタイ192</t>
    </rPh>
    <phoneticPr fontId="17" type="Hiragana"/>
  </si>
  <si>
    <t>続き柄3</t>
    <rPh sb="0" eb="1">
      <t>ツヅガラ2133</t>
    </rPh>
    <phoneticPr fontId="17" type="Hiragana"/>
  </si>
  <si>
    <t>緊急連絡先氏名2</t>
    <rPh sb="0" eb="5">
      <t>キンキュウレンラクサキシメイ15</t>
    </rPh>
    <phoneticPr fontId="17"/>
  </si>
  <si>
    <t>その他連絡先氏名2</t>
    <rPh sb="0" eb="9">
      <t>た2</t>
    </rPh>
    <phoneticPr fontId="17" type="Hiragana"/>
  </si>
  <si>
    <t>電話番号2</t>
    <rPh sb="0" eb="2">
      <t>デンワバンゴウ2</t>
    </rPh>
    <phoneticPr fontId="17" type="Hiragana"/>
  </si>
  <si>
    <t>同居家族名前</t>
    <rPh sb="0" eb="2">
      <t>ドウキョカゾク2</t>
    </rPh>
    <rPh sb="4" eb="6">
      <t>ナマエ</t>
    </rPh>
    <phoneticPr fontId="17"/>
  </si>
  <si>
    <t>医師に伝えておきたいこと</t>
    <rPh sb="0" eb="2">
      <t>いし</t>
    </rPh>
    <rPh sb="3" eb="4">
      <t>つた</t>
    </rPh>
    <phoneticPr fontId="17" type="Hiragana"/>
  </si>
  <si>
    <t>入力例）</t>
    <rPh sb="0" eb="2">
      <t>にゅうりょく</t>
    </rPh>
    <rPh sb="2" eb="3">
      <t>れい</t>
    </rPh>
    <phoneticPr fontId="17" type="Hiragana"/>
  </si>
  <si>
    <t>0270-11-2222</t>
    <phoneticPr fontId="17"/>
  </si>
  <si>
    <t>027-222-8888</t>
    <phoneticPr fontId="17"/>
  </si>
  <si>
    <t>027-222-0101</t>
    <phoneticPr fontId="17"/>
  </si>
  <si>
    <t>血液型</t>
    <rPh sb="0" eb="2">
      <t>ケツエキ</t>
    </rPh>
    <rPh sb="2" eb="3">
      <t>ガタ</t>
    </rPh>
    <phoneticPr fontId="1"/>
  </si>
  <si>
    <t>医師名</t>
    <rPh sb="0" eb="3">
      <t>イシメイ</t>
    </rPh>
    <phoneticPr fontId="1"/>
  </si>
  <si>
    <t>電話</t>
  </si>
  <si>
    <t>電話</t>
    <rPh sb="0" eb="2">
      <t>デンワ</t>
    </rPh>
    <phoneticPr fontId="1"/>
  </si>
  <si>
    <t>氏　名</t>
    <rPh sb="0" eb="1">
      <t>し</t>
    </rPh>
    <rPh sb="2" eb="3">
      <t>な</t>
    </rPh>
    <phoneticPr fontId="17" type="Hiragana"/>
  </si>
  <si>
    <t>手 術 歴</t>
    <rPh sb="0" eb="1">
      <t>テ</t>
    </rPh>
    <rPh sb="2" eb="3">
      <t>ジュツ</t>
    </rPh>
    <rPh sb="4" eb="5">
      <t>レキ</t>
    </rPh>
    <phoneticPr fontId="17"/>
  </si>
  <si>
    <t>有の場合 障害名</t>
    <rPh sb="0" eb="1">
      <t>アリ</t>
    </rPh>
    <rPh sb="2" eb="4">
      <t>バアイ</t>
    </rPh>
    <rPh sb="5" eb="8">
      <t>ショウガイメイ</t>
    </rPh>
    <phoneticPr fontId="17"/>
  </si>
  <si>
    <t>緊急連絡先氏名1</t>
    <rPh sb="0" eb="5">
      <t>キンキュウレンラクサキ</t>
    </rPh>
    <rPh sb="5" eb="7">
      <t>シメイ</t>
    </rPh>
    <phoneticPr fontId="17"/>
  </si>
  <si>
    <t>続き柄1</t>
    <rPh sb="0" eb="1">
      <t>ツヅ</t>
    </rPh>
    <rPh sb="2" eb="3">
      <t>ガラ</t>
    </rPh>
    <phoneticPr fontId="17"/>
  </si>
  <si>
    <t>緊急自宅1</t>
    <rPh sb="0" eb="2">
      <t>キンキュウ</t>
    </rPh>
    <rPh sb="2" eb="4">
      <t>ジタク</t>
    </rPh>
    <phoneticPr fontId="17"/>
  </si>
  <si>
    <t>緊急携帯1</t>
    <rPh sb="0" eb="2">
      <t>キンキュウ</t>
    </rPh>
    <rPh sb="2" eb="4">
      <t>ケイタイ</t>
    </rPh>
    <phoneticPr fontId="17"/>
  </si>
  <si>
    <t>その他連絡先氏名1</t>
    <rPh sb="2" eb="3">
      <t>た</t>
    </rPh>
    <rPh sb="3" eb="6">
      <t>れんらくさき</t>
    </rPh>
    <rPh sb="6" eb="8">
      <t>しめい</t>
    </rPh>
    <phoneticPr fontId="17" type="Hiragana"/>
  </si>
  <si>
    <t>電話番号1</t>
    <rPh sb="0" eb="4">
      <t>デンワバンゴウ</t>
    </rPh>
    <phoneticPr fontId="17"/>
  </si>
  <si>
    <t>血液型Rh</t>
    <rPh sb="0" eb="3">
      <t>けつえきがた</t>
    </rPh>
    <phoneticPr fontId="17" type="Hiragana"/>
  </si>
  <si>
    <t>血液型ABO</t>
    <rPh sb="0" eb="3">
      <t>けつえきがた</t>
    </rPh>
    <phoneticPr fontId="17" type="Hiragana"/>
  </si>
  <si>
    <t>血液型Rh</t>
    <rPh sb="0" eb="3">
      <t>ケツエキガタ</t>
    </rPh>
    <phoneticPr fontId="1"/>
  </si>
  <si>
    <t>血液型ABO</t>
    <rPh sb="0" eb="3">
      <t>ケツエキガタ</t>
    </rPh>
    <phoneticPr fontId="1"/>
  </si>
  <si>
    <t>A</t>
    <phoneticPr fontId="1"/>
  </si>
  <si>
    <t>B</t>
    <phoneticPr fontId="1"/>
  </si>
  <si>
    <t>O</t>
    <phoneticPr fontId="1"/>
  </si>
  <si>
    <t>AB</t>
    <phoneticPr fontId="1"/>
  </si>
  <si>
    <t>Rh＋</t>
  </si>
  <si>
    <t>Rh＋</t>
    <phoneticPr fontId="1"/>
  </si>
  <si>
    <t>Rh－</t>
    <phoneticPr fontId="1"/>
  </si>
  <si>
    <t>医師名2 電話番号</t>
    <rPh sb="5" eb="7">
      <t>でんわ</t>
    </rPh>
    <rPh sb="7" eb="9">
      <t>ばんごう</t>
    </rPh>
    <phoneticPr fontId="17" type="Hiragana"/>
  </si>
  <si>
    <t>医師名1</t>
    <phoneticPr fontId="17"/>
  </si>
  <si>
    <t>かかりつけ医療機関2</t>
    <rPh sb="5" eb="9">
      <t>イリョウキカン</t>
    </rPh>
    <phoneticPr fontId="17"/>
  </si>
  <si>
    <t>医師名2</t>
    <rPh sb="0" eb="3">
      <t>イシメイ</t>
    </rPh>
    <phoneticPr fontId="17"/>
  </si>
  <si>
    <t>027-666-7777</t>
    <phoneticPr fontId="17" type="Hiragana"/>
  </si>
  <si>
    <t>027-666-8888</t>
    <phoneticPr fontId="17" type="Hiragana"/>
  </si>
  <si>
    <t>医師名1 電話番号</t>
    <rPh sb="5" eb="7">
      <t>でんわ</t>
    </rPh>
    <rPh sb="7" eb="9">
      <t>ばんごう</t>
    </rPh>
    <phoneticPr fontId="17" type="Hiragana"/>
  </si>
  <si>
    <t>かかりつけ薬局　電話番号</t>
    <rPh sb="5" eb="7">
      <t>やっきょく</t>
    </rPh>
    <rPh sb="8" eb="10">
      <t>でんわ</t>
    </rPh>
    <rPh sb="10" eb="12">
      <t>ばんごう</t>
    </rPh>
    <phoneticPr fontId="17" type="Hiragana"/>
  </si>
  <si>
    <t>027-999-1234</t>
    <phoneticPr fontId="17" type="Hiragana"/>
  </si>
  <si>
    <t>ぜんそく2</t>
  </si>
  <si>
    <t>高血圧2</t>
    <rPh sb="0" eb="1">
      <t>こう</t>
    </rPh>
    <rPh sb="1" eb="3">
      <t>けつあつ</t>
    </rPh>
    <phoneticPr fontId="17" type="Hiragana"/>
  </si>
  <si>
    <t>緑内障2</t>
    <rPh sb="0" eb="4">
      <t>りょくないしょう2</t>
    </rPh>
    <phoneticPr fontId="17" type="Hiragana"/>
  </si>
  <si>
    <t>集計2</t>
    <rPh sb="0" eb="2">
      <t>しゅうけい</t>
    </rPh>
    <phoneticPr fontId="17" type="Hiragana"/>
  </si>
  <si>
    <t>集計1</t>
    <rPh sb="0" eb="2">
      <t>シュウケイ</t>
    </rPh>
    <phoneticPr fontId="1"/>
  </si>
  <si>
    <t>持病</t>
    <rPh sb="0" eb="2">
      <t>ジビョウ</t>
    </rPh>
    <phoneticPr fontId="1"/>
  </si>
  <si>
    <t>〇</t>
    <phoneticPr fontId="1"/>
  </si>
  <si>
    <t>×</t>
    <phoneticPr fontId="1"/>
  </si>
  <si>
    <t>型</t>
    <rPh sb="0" eb="1">
      <t>ガタ</t>
    </rPh>
    <phoneticPr fontId="1"/>
  </si>
  <si>
    <t>○×クリニック</t>
    <phoneticPr fontId="17"/>
  </si>
  <si>
    <t>氏名（鍵を預けている人）</t>
    <rPh sb="0" eb="2">
      <t>しめい</t>
    </rPh>
    <rPh sb="3" eb="4">
      <t>かぎ</t>
    </rPh>
    <rPh sb="5" eb="6">
      <t>あず</t>
    </rPh>
    <rPh sb="10" eb="11">
      <t>ひと</t>
    </rPh>
    <phoneticPr fontId="17" type="Hiragana"/>
  </si>
  <si>
    <r>
      <t>ふりがな</t>
    </r>
    <r>
      <rPr>
        <sz val="12"/>
        <color rgb="FFFF0000"/>
        <rFont val="ＭＳ Ｐゴシック"/>
        <family val="3"/>
        <charset val="128"/>
      </rPr>
      <t>※自動入力</t>
    </r>
    <rPh sb="5" eb="7">
      <t>じどう</t>
    </rPh>
    <rPh sb="7" eb="9">
      <t>にゅうりょく</t>
    </rPh>
    <phoneticPr fontId="17" type="Hiragana"/>
  </si>
  <si>
    <r>
      <t>ふりがな</t>
    </r>
    <r>
      <rPr>
        <sz val="12"/>
        <color rgb="FFFF0000"/>
        <rFont val="ＭＳ Ｐゴシック"/>
        <family val="3"/>
        <charset val="128"/>
      </rPr>
      <t>※修正用</t>
    </r>
    <rPh sb="5" eb="8">
      <t>しゅうせいよう</t>
    </rPh>
    <phoneticPr fontId="17" type="Hiragana"/>
  </si>
  <si>
    <t>写　真</t>
    <rPh sb="0" eb="1">
      <t>シャ</t>
    </rPh>
    <rPh sb="2" eb="3">
      <t>シン</t>
    </rPh>
    <phoneticPr fontId="1"/>
  </si>
  <si>
    <t>写真で正確に本人
の確認ができます</t>
    <phoneticPr fontId="1"/>
  </si>
  <si>
    <t>手術歴・お薬手帳・常備薬置き場・かかりつけ薬局・アレルギー・障害</t>
    <rPh sb="0" eb="2">
      <t>シュジュツ</t>
    </rPh>
    <rPh sb="2" eb="3">
      <t>レキ</t>
    </rPh>
    <rPh sb="5" eb="6">
      <t>クスリ</t>
    </rPh>
    <rPh sb="6" eb="8">
      <t>テチョウ</t>
    </rPh>
    <rPh sb="9" eb="12">
      <t>ジョウビヤク</t>
    </rPh>
    <rPh sb="12" eb="13">
      <t>オ</t>
    </rPh>
    <rPh sb="14" eb="15">
      <t>バ</t>
    </rPh>
    <rPh sb="21" eb="23">
      <t>ヤッキョク</t>
    </rPh>
    <rPh sb="30" eb="32">
      <t>ショウガイ</t>
    </rPh>
    <phoneticPr fontId="17"/>
  </si>
  <si>
    <t>群馬県</t>
  </si>
  <si>
    <t>前橋市</t>
  </si>
  <si>
    <t>以下に掲載がない場合</t>
  </si>
  <si>
    <t>青梨子町</t>
  </si>
  <si>
    <t>青葉町</t>
  </si>
  <si>
    <t>青柳町</t>
  </si>
  <si>
    <t>朝倉町</t>
  </si>
  <si>
    <t>朝日が丘町</t>
  </si>
  <si>
    <t>朝日町</t>
  </si>
  <si>
    <t>天川大島町</t>
  </si>
  <si>
    <t>天川原町</t>
  </si>
  <si>
    <t>天川町</t>
  </si>
  <si>
    <t>新井町</t>
  </si>
  <si>
    <t>荒口町</t>
  </si>
  <si>
    <t>荒子町</t>
  </si>
  <si>
    <t>荒牧町</t>
  </si>
  <si>
    <t>飯土井町</t>
  </si>
  <si>
    <t>池端町</t>
  </si>
  <si>
    <t>石倉町</t>
  </si>
  <si>
    <t>石関町</t>
  </si>
  <si>
    <t>泉沢町</t>
  </si>
  <si>
    <t>市之関町</t>
  </si>
  <si>
    <t>今井町</t>
  </si>
  <si>
    <t>岩神町</t>
  </si>
  <si>
    <t>笂井町</t>
  </si>
  <si>
    <t>江木町</t>
  </si>
  <si>
    <t>江田町</t>
  </si>
  <si>
    <t>大胡町</t>
  </si>
  <si>
    <t>大手町</t>
  </si>
  <si>
    <t>大利根町</t>
  </si>
  <si>
    <t>大友町</t>
  </si>
  <si>
    <t>大前田町</t>
  </si>
  <si>
    <t>大渡町</t>
  </si>
  <si>
    <t>荻窪町</t>
  </si>
  <si>
    <t>女屋町</t>
  </si>
  <si>
    <t>表町</t>
  </si>
  <si>
    <t>柏倉町</t>
  </si>
  <si>
    <t>粕川町新屋</t>
  </si>
  <si>
    <t>粕川町稲里</t>
  </si>
  <si>
    <t>粕川町女渕</t>
  </si>
  <si>
    <t>粕川町上東田面</t>
  </si>
  <si>
    <t>粕川町込皆戸</t>
  </si>
  <si>
    <t>粕川町下東田面</t>
  </si>
  <si>
    <t>粕川町膳</t>
  </si>
  <si>
    <t>粕川町月田</t>
  </si>
  <si>
    <t>粕川町中</t>
  </si>
  <si>
    <t>粕川町中之沢</t>
  </si>
  <si>
    <t>粕川町西田面</t>
  </si>
  <si>
    <t>粕川町一日市</t>
  </si>
  <si>
    <t>粕川町深津</t>
  </si>
  <si>
    <t>粕川町前皆戸</t>
  </si>
  <si>
    <t>粕川町室沢</t>
  </si>
  <si>
    <t>勝沢町</t>
  </si>
  <si>
    <t>金丸町</t>
  </si>
  <si>
    <t>上青梨子町</t>
  </si>
  <si>
    <t>上泉町</t>
  </si>
  <si>
    <t>上大島町</t>
  </si>
  <si>
    <t>上大屋町</t>
  </si>
  <si>
    <t>上沖町</t>
  </si>
  <si>
    <t>上小出町</t>
  </si>
  <si>
    <t>上佐鳥町</t>
  </si>
  <si>
    <t>上新田町</t>
  </si>
  <si>
    <t>上長磯町</t>
  </si>
  <si>
    <t>上細井町</t>
  </si>
  <si>
    <t>上増田町</t>
  </si>
  <si>
    <t>亀泉町</t>
  </si>
  <si>
    <t>亀里町</t>
  </si>
  <si>
    <t>川端町</t>
  </si>
  <si>
    <t>川原町</t>
  </si>
  <si>
    <t>川曲町</t>
  </si>
  <si>
    <t>河原浜町</t>
  </si>
  <si>
    <t>神沢の森</t>
  </si>
  <si>
    <t>北代田町</t>
  </si>
  <si>
    <t>清野町</t>
  </si>
  <si>
    <t>公田町</t>
  </si>
  <si>
    <t>小相木町</t>
  </si>
  <si>
    <t>紅雲町</t>
  </si>
  <si>
    <t>幸塚町</t>
  </si>
  <si>
    <t>後閑町</t>
  </si>
  <si>
    <t>国領町</t>
  </si>
  <si>
    <t>後家町</t>
  </si>
  <si>
    <t>小坂子町</t>
  </si>
  <si>
    <t>小島田町</t>
  </si>
  <si>
    <t>小神明町</t>
  </si>
  <si>
    <t>五代町</t>
  </si>
  <si>
    <t>駒形町</t>
  </si>
  <si>
    <t>小屋原町</t>
  </si>
  <si>
    <t>山王町</t>
  </si>
  <si>
    <t>敷島町</t>
  </si>
  <si>
    <t>下阿内町</t>
  </si>
  <si>
    <t>下石倉町</t>
  </si>
  <si>
    <t>下大島町</t>
  </si>
  <si>
    <t>下大屋町</t>
  </si>
  <si>
    <t>下沖町</t>
  </si>
  <si>
    <t>下川町</t>
  </si>
  <si>
    <t>下小出町</t>
  </si>
  <si>
    <t>下佐鳥町</t>
  </si>
  <si>
    <t>下新田町</t>
  </si>
  <si>
    <t>下長磯町</t>
  </si>
  <si>
    <t>下細井町</t>
  </si>
  <si>
    <t>下増田町</t>
  </si>
  <si>
    <t>城東町</t>
  </si>
  <si>
    <t>昭和町</t>
  </si>
  <si>
    <t>新前橋町</t>
  </si>
  <si>
    <t>住吉町</t>
  </si>
  <si>
    <t>関根町</t>
  </si>
  <si>
    <t>総社町</t>
  </si>
  <si>
    <t>総社町植野</t>
  </si>
  <si>
    <t>総社町桜が丘</t>
  </si>
  <si>
    <t>総社町総社</t>
  </si>
  <si>
    <t>総社町高井</t>
  </si>
  <si>
    <t>高井町</t>
  </si>
  <si>
    <t>高花台</t>
  </si>
  <si>
    <t>滝窪町</t>
  </si>
  <si>
    <t>田口町</t>
  </si>
  <si>
    <t>千代田町</t>
  </si>
  <si>
    <t>堤町</t>
  </si>
  <si>
    <t>鶴が谷町</t>
  </si>
  <si>
    <t>鶴光路町</t>
  </si>
  <si>
    <t>稲荷新田町</t>
  </si>
  <si>
    <t>徳丸町</t>
  </si>
  <si>
    <t>鳥取町</t>
  </si>
  <si>
    <t>富田町</t>
  </si>
  <si>
    <t>鳥羽町</t>
  </si>
  <si>
    <t>問屋町</t>
  </si>
  <si>
    <t>苗ケ島町</t>
  </si>
  <si>
    <t>中内町</t>
  </si>
  <si>
    <t>南橘町</t>
  </si>
  <si>
    <t>新堀町</t>
  </si>
  <si>
    <t>西大室町</t>
  </si>
  <si>
    <t>西片貝町</t>
  </si>
  <si>
    <t>西善町</t>
  </si>
  <si>
    <t>日輪寺町</t>
  </si>
  <si>
    <t>二之宮町</t>
  </si>
  <si>
    <t>ぬで島町</t>
  </si>
  <si>
    <t>野中町</t>
  </si>
  <si>
    <t>端気町</t>
  </si>
  <si>
    <t>箱田町</t>
  </si>
  <si>
    <t>鼻毛石町</t>
  </si>
  <si>
    <t>馬場町</t>
  </si>
  <si>
    <t>東上野町</t>
  </si>
  <si>
    <t>東大室町</t>
  </si>
  <si>
    <t>東片貝町</t>
  </si>
  <si>
    <t>東金丸町</t>
  </si>
  <si>
    <t>東善町</t>
  </si>
  <si>
    <t>光が丘町</t>
  </si>
  <si>
    <t>樋越町</t>
  </si>
  <si>
    <t>日吉町</t>
  </si>
  <si>
    <t>広瀬町</t>
  </si>
  <si>
    <t>富士見町赤城山</t>
  </si>
  <si>
    <t>富士見町石井</t>
  </si>
  <si>
    <t>富士見町市之木場</t>
  </si>
  <si>
    <t>富士見町漆窪</t>
  </si>
  <si>
    <t>富士見町小沢</t>
  </si>
  <si>
    <t>富士見町小暮</t>
  </si>
  <si>
    <t>富士見町米野</t>
  </si>
  <si>
    <t>富士見町田島</t>
  </si>
  <si>
    <t>富士見町時沢</t>
  </si>
  <si>
    <t>富士見町原之郷</t>
  </si>
  <si>
    <t>富士見町引田</t>
  </si>
  <si>
    <t>富士見町皆沢</t>
  </si>
  <si>
    <t>富士見町山口</t>
  </si>
  <si>
    <t>富士見町横室</t>
  </si>
  <si>
    <t>古市町</t>
  </si>
  <si>
    <t>文京町</t>
  </si>
  <si>
    <t>平和町</t>
  </si>
  <si>
    <t>房丸町</t>
  </si>
  <si>
    <t>堀越町</t>
  </si>
  <si>
    <t>堀之下町</t>
  </si>
  <si>
    <t>本町</t>
  </si>
  <si>
    <t>前箱田町</t>
  </si>
  <si>
    <t>三河町</t>
  </si>
  <si>
    <t>三俣町</t>
  </si>
  <si>
    <t>緑が丘町</t>
  </si>
  <si>
    <t>南町</t>
  </si>
  <si>
    <t>嶺町</t>
  </si>
  <si>
    <t>宮地町</t>
  </si>
  <si>
    <t>三夜沢町</t>
  </si>
  <si>
    <t>茂木町</t>
  </si>
  <si>
    <t>元総社町</t>
  </si>
  <si>
    <t>横沢町</t>
  </si>
  <si>
    <t>横手町</t>
  </si>
  <si>
    <t>力丸町</t>
  </si>
  <si>
    <t>龍蔵寺町</t>
  </si>
  <si>
    <t>六供町</t>
  </si>
  <si>
    <t>若宮町</t>
  </si>
  <si>
    <t>高崎市</t>
  </si>
  <si>
    <t>相生町</t>
  </si>
  <si>
    <t>赤坂町</t>
  </si>
  <si>
    <t>阿久津町</t>
  </si>
  <si>
    <t>旭町</t>
  </si>
  <si>
    <t>足門町</t>
  </si>
  <si>
    <t>東町</t>
  </si>
  <si>
    <t>あら町</t>
  </si>
  <si>
    <t>飯玉町</t>
  </si>
  <si>
    <t>飯塚町</t>
  </si>
  <si>
    <t>石原町</t>
  </si>
  <si>
    <t>井出町</t>
  </si>
  <si>
    <t>稲荷町</t>
  </si>
  <si>
    <t>井野町</t>
  </si>
  <si>
    <t>岩押町</t>
  </si>
  <si>
    <t>岩鼻町</t>
  </si>
  <si>
    <t>請地町</t>
  </si>
  <si>
    <t>後疋間町</t>
  </si>
  <si>
    <t>歌川町</t>
  </si>
  <si>
    <t>大沢町</t>
  </si>
  <si>
    <t>大橋町</t>
  </si>
  <si>
    <t>大八木町</t>
  </si>
  <si>
    <t>沖町</t>
  </si>
  <si>
    <t>貝沢町</t>
  </si>
  <si>
    <t>鍛冶町</t>
  </si>
  <si>
    <t>片岡町</t>
  </si>
  <si>
    <t>嘉多町</t>
  </si>
  <si>
    <t>金井淵町</t>
  </si>
  <si>
    <t>金古町</t>
  </si>
  <si>
    <t>上大類町</t>
  </si>
  <si>
    <t>上小鳥町</t>
  </si>
  <si>
    <t>上小塙町</t>
  </si>
  <si>
    <t>上里見町</t>
  </si>
  <si>
    <t>上佐野町</t>
  </si>
  <si>
    <t>上滝町</t>
  </si>
  <si>
    <t>上豊岡町</t>
  </si>
  <si>
    <t>上中居町</t>
  </si>
  <si>
    <t>上並榎町</t>
  </si>
  <si>
    <t>上室田町</t>
  </si>
  <si>
    <t>上和田町</t>
  </si>
  <si>
    <t>菊地町</t>
  </si>
  <si>
    <t>北新波町</t>
  </si>
  <si>
    <t>北久保町</t>
  </si>
  <si>
    <t>北通町</t>
  </si>
  <si>
    <t>北原町</t>
  </si>
  <si>
    <t>北双葉町</t>
  </si>
  <si>
    <t>木部町</t>
  </si>
  <si>
    <t>京目町</t>
  </si>
  <si>
    <t>行力町</t>
  </si>
  <si>
    <t>九蔵町</t>
  </si>
  <si>
    <t>倉賀野町</t>
  </si>
  <si>
    <t>倉渕町岩氷</t>
  </si>
  <si>
    <t>倉渕町川浦</t>
  </si>
  <si>
    <t>倉渕町権田</t>
  </si>
  <si>
    <t>倉渕町三ノ倉</t>
  </si>
  <si>
    <t>倉渕町水沼</t>
  </si>
  <si>
    <t>栗崎町</t>
  </si>
  <si>
    <t>剣崎町</t>
  </si>
  <si>
    <t>神戸町</t>
  </si>
  <si>
    <t>小八木町</t>
  </si>
  <si>
    <t>栄町</t>
  </si>
  <si>
    <t>佐野窪町</t>
  </si>
  <si>
    <t>鞘町</t>
  </si>
  <si>
    <t>新後閑町</t>
  </si>
  <si>
    <t>柴崎町</t>
  </si>
  <si>
    <t>芝塚町</t>
  </si>
  <si>
    <t>島野町</t>
  </si>
  <si>
    <t>下大類町</t>
  </si>
  <si>
    <t>下小鳥町</t>
  </si>
  <si>
    <t>下小塙町</t>
  </si>
  <si>
    <t>下斉田町</t>
  </si>
  <si>
    <t>下里見町</t>
  </si>
  <si>
    <t>下佐野町</t>
  </si>
  <si>
    <t>下滝町</t>
  </si>
  <si>
    <t>下豊岡町</t>
  </si>
  <si>
    <t>下中居町</t>
  </si>
  <si>
    <t>下之城町</t>
  </si>
  <si>
    <t>下室田町</t>
  </si>
  <si>
    <t>下横町</t>
  </si>
  <si>
    <t>下和田町</t>
  </si>
  <si>
    <t>十文字町</t>
  </si>
  <si>
    <t>宿大類町</t>
  </si>
  <si>
    <t>宿横手町</t>
  </si>
  <si>
    <t>正観寺町</t>
  </si>
  <si>
    <t>白岩町</t>
  </si>
  <si>
    <t>白銀町</t>
  </si>
  <si>
    <t>城山町</t>
  </si>
  <si>
    <t>新紺屋町</t>
  </si>
  <si>
    <t>真町</t>
  </si>
  <si>
    <t>新田町</t>
  </si>
  <si>
    <t>新保田中町</t>
  </si>
  <si>
    <t>新保町</t>
  </si>
  <si>
    <t>新町</t>
  </si>
  <si>
    <t>末広町</t>
  </si>
  <si>
    <t>菅谷町</t>
  </si>
  <si>
    <t>砂賀町</t>
  </si>
  <si>
    <t>堰代町</t>
  </si>
  <si>
    <t>台新田町</t>
  </si>
  <si>
    <t>台町</t>
  </si>
  <si>
    <t>高砂町</t>
  </si>
  <si>
    <t>高関町</t>
  </si>
  <si>
    <t>高浜町</t>
  </si>
  <si>
    <t>高松町</t>
  </si>
  <si>
    <t>竜見町</t>
  </si>
  <si>
    <t>田町</t>
  </si>
  <si>
    <t>塚田町</t>
  </si>
  <si>
    <t>筑縄町</t>
  </si>
  <si>
    <t>椿町</t>
  </si>
  <si>
    <t>鶴見町</t>
  </si>
  <si>
    <t>寺尾町</t>
  </si>
  <si>
    <t>天神町</t>
  </si>
  <si>
    <t>稲荷台町</t>
  </si>
  <si>
    <t>通町</t>
  </si>
  <si>
    <t>常盤町</t>
  </si>
  <si>
    <t>問屋町西</t>
  </si>
  <si>
    <t>中泉町</t>
  </si>
  <si>
    <t>中居町</t>
  </si>
  <si>
    <t>中大類町</t>
  </si>
  <si>
    <t>中尾町</t>
  </si>
  <si>
    <t>中紺屋町</t>
  </si>
  <si>
    <t>中里町</t>
  </si>
  <si>
    <t>中里見町</t>
  </si>
  <si>
    <t>中島町</t>
  </si>
  <si>
    <t>中豊岡町</t>
  </si>
  <si>
    <t>中室田町</t>
  </si>
  <si>
    <t>並榎町</t>
  </si>
  <si>
    <t>成田町</t>
  </si>
  <si>
    <t>西国分町</t>
  </si>
  <si>
    <t>西島町</t>
  </si>
  <si>
    <t>西横手町</t>
  </si>
  <si>
    <t>日光町</t>
  </si>
  <si>
    <t>根小屋町</t>
  </si>
  <si>
    <t>乗附町</t>
  </si>
  <si>
    <t>萩原町</t>
  </si>
  <si>
    <t>鼻高町</t>
  </si>
  <si>
    <t>浜川町</t>
  </si>
  <si>
    <t>浜尻町</t>
  </si>
  <si>
    <t>榛名湖町</t>
  </si>
  <si>
    <t>榛名山町</t>
  </si>
  <si>
    <t>東貝沢町</t>
  </si>
  <si>
    <t>東国分町</t>
  </si>
  <si>
    <t>東中里町</t>
  </si>
  <si>
    <t>引間町</t>
  </si>
  <si>
    <t>聖石町</t>
  </si>
  <si>
    <t>日高町</t>
  </si>
  <si>
    <t>檜物町</t>
  </si>
  <si>
    <t>冷水町</t>
  </si>
  <si>
    <t>福島町</t>
  </si>
  <si>
    <t>藤塚町</t>
  </si>
  <si>
    <t>双葉町</t>
  </si>
  <si>
    <t>保渡田町</t>
  </si>
  <si>
    <t>本郷町</t>
  </si>
  <si>
    <t>町屋町</t>
  </si>
  <si>
    <t>箕郷町生原</t>
  </si>
  <si>
    <t>箕郷町柏木沢</t>
  </si>
  <si>
    <t>箕郷町金敷平</t>
  </si>
  <si>
    <t>箕郷町上芝</t>
  </si>
  <si>
    <t>箕郷町下芝</t>
  </si>
  <si>
    <t>箕郷町白川</t>
  </si>
  <si>
    <t>箕郷町善地</t>
  </si>
  <si>
    <t>箕郷町富岡</t>
  </si>
  <si>
    <t>箕郷町中野</t>
  </si>
  <si>
    <t>箕郷町西明屋</t>
  </si>
  <si>
    <t>箕郷町東明屋</t>
  </si>
  <si>
    <t>箕郷町松之沢</t>
  </si>
  <si>
    <t>箕郷町矢原</t>
  </si>
  <si>
    <t>箕郷町和田山</t>
  </si>
  <si>
    <t>三ツ子沢町</t>
  </si>
  <si>
    <t>三ツ寺町</t>
  </si>
  <si>
    <t>緑町</t>
  </si>
  <si>
    <t>南新波町</t>
  </si>
  <si>
    <t>南大類町</t>
  </si>
  <si>
    <t>宮沢町</t>
  </si>
  <si>
    <t>宮原町</t>
  </si>
  <si>
    <t>宮元町</t>
  </si>
  <si>
    <t>棟高町</t>
  </si>
  <si>
    <t>元紺屋町</t>
  </si>
  <si>
    <t>元島名町</t>
  </si>
  <si>
    <t>八島町</t>
  </si>
  <si>
    <t>矢島町</t>
  </si>
  <si>
    <t>八千代町</t>
  </si>
  <si>
    <t>矢中町</t>
  </si>
  <si>
    <t>柳川町</t>
  </si>
  <si>
    <t>山田町</t>
  </si>
  <si>
    <t>山名町</t>
  </si>
  <si>
    <t>八幡原町</t>
  </si>
  <si>
    <t>八幡町</t>
  </si>
  <si>
    <t>弓町</t>
  </si>
  <si>
    <t>吉井町池</t>
  </si>
  <si>
    <t>吉井町石神</t>
  </si>
  <si>
    <t>吉井町岩井</t>
  </si>
  <si>
    <t>吉井町岩崎</t>
  </si>
  <si>
    <t>吉井町大沢</t>
  </si>
  <si>
    <t>吉井町小串</t>
  </si>
  <si>
    <t>吉井町片山</t>
  </si>
  <si>
    <t>吉井町上奥平</t>
  </si>
  <si>
    <t>吉井町黒熊</t>
  </si>
  <si>
    <t>吉井町小暮</t>
  </si>
  <si>
    <t>吉井町小棚</t>
  </si>
  <si>
    <t>吉井町坂口</t>
  </si>
  <si>
    <t>吉井町塩</t>
  </si>
  <si>
    <t>吉井町塩川</t>
  </si>
  <si>
    <t>吉井町下奥平</t>
  </si>
  <si>
    <t>吉井町下長根</t>
  </si>
  <si>
    <t>吉井町神保</t>
  </si>
  <si>
    <t>吉井町多比良</t>
  </si>
  <si>
    <t>吉井町高</t>
  </si>
  <si>
    <t>吉井町多胡</t>
  </si>
  <si>
    <t>吉井町中島</t>
  </si>
  <si>
    <t>吉井町長根</t>
  </si>
  <si>
    <t>吉井町南陽台</t>
  </si>
  <si>
    <t>吉井町東谷</t>
  </si>
  <si>
    <t>吉井町深沢</t>
  </si>
  <si>
    <t>吉井町本郷</t>
  </si>
  <si>
    <t>吉井町馬庭</t>
  </si>
  <si>
    <t>吉井町矢田</t>
  </si>
  <si>
    <t>吉井町吉井</t>
  </si>
  <si>
    <t>吉井町吉井川</t>
  </si>
  <si>
    <t>四ツ屋町</t>
  </si>
  <si>
    <t>寄合町</t>
  </si>
  <si>
    <t>羅漢町</t>
  </si>
  <si>
    <t>楽間町</t>
  </si>
  <si>
    <t>連雀町</t>
  </si>
  <si>
    <t>若田町</t>
  </si>
  <si>
    <t>若松町</t>
  </si>
  <si>
    <t>我峰町</t>
  </si>
  <si>
    <t>和田多中町</t>
  </si>
  <si>
    <t>綿貫町</t>
  </si>
  <si>
    <t>和田町</t>
  </si>
  <si>
    <t>桐生市</t>
  </si>
  <si>
    <t>泉町</t>
  </si>
  <si>
    <t>梅田町</t>
  </si>
  <si>
    <t>永楽町</t>
  </si>
  <si>
    <t>織姫町</t>
  </si>
  <si>
    <t>川内町</t>
  </si>
  <si>
    <t>川岸町</t>
  </si>
  <si>
    <t>清瀬町</t>
  </si>
  <si>
    <t>黒保根町上田沢</t>
  </si>
  <si>
    <t>黒保根町下田沢</t>
  </si>
  <si>
    <t>黒保根町宿廻</t>
  </si>
  <si>
    <t>黒保根町水沼</t>
  </si>
  <si>
    <t>黒保根町八木原</t>
  </si>
  <si>
    <t>小梅町</t>
  </si>
  <si>
    <t>小曾根町</t>
  </si>
  <si>
    <t>琴平町</t>
  </si>
  <si>
    <t>境野町</t>
  </si>
  <si>
    <t>桜木町</t>
  </si>
  <si>
    <t>新宿</t>
  </si>
  <si>
    <t>巴町</t>
  </si>
  <si>
    <t>仲町</t>
  </si>
  <si>
    <t>新里町赤城山</t>
  </si>
  <si>
    <t>新里町板橋</t>
  </si>
  <si>
    <t>新里町大久保</t>
  </si>
  <si>
    <t>新里町奥沢</t>
  </si>
  <si>
    <t>新里町小林</t>
  </si>
  <si>
    <t>新里町関</t>
  </si>
  <si>
    <t>新里町高泉</t>
  </si>
  <si>
    <t>新里町武井</t>
  </si>
  <si>
    <t>新里町鶴ケ谷</t>
  </si>
  <si>
    <t>新里町新川</t>
  </si>
  <si>
    <t>新里町野</t>
  </si>
  <si>
    <t>新里町山上</t>
  </si>
  <si>
    <t>錦町</t>
  </si>
  <si>
    <t>西久方町</t>
  </si>
  <si>
    <t>浜松町</t>
  </si>
  <si>
    <t>東</t>
  </si>
  <si>
    <t>東久方町</t>
  </si>
  <si>
    <t>菱町</t>
  </si>
  <si>
    <t>平井町</t>
  </si>
  <si>
    <t>広沢町</t>
  </si>
  <si>
    <t>広沢町間ノ島</t>
  </si>
  <si>
    <t>美原町</t>
  </si>
  <si>
    <t>宮前町</t>
  </si>
  <si>
    <t>宮本町</t>
  </si>
  <si>
    <t>三吉町</t>
  </si>
  <si>
    <t>元宿町</t>
  </si>
  <si>
    <t>横山町</t>
  </si>
  <si>
    <t>伊勢崎市</t>
  </si>
  <si>
    <t>間野谷町</t>
  </si>
  <si>
    <t>赤堀今井町</t>
  </si>
  <si>
    <t>赤堀鹿島町</t>
  </si>
  <si>
    <t>阿弥大寺町</t>
  </si>
  <si>
    <t>安堀町</t>
  </si>
  <si>
    <t>飯島町</t>
  </si>
  <si>
    <t>磯町</t>
  </si>
  <si>
    <t>市場町</t>
  </si>
  <si>
    <t>乾町</t>
  </si>
  <si>
    <t>今泉町</t>
  </si>
  <si>
    <t>太田町</t>
  </si>
  <si>
    <t>鹿島町</t>
  </si>
  <si>
    <t>粕川町</t>
  </si>
  <si>
    <t>上植木本町</t>
  </si>
  <si>
    <t>上諏訪町</t>
  </si>
  <si>
    <t>上田町</t>
  </si>
  <si>
    <t>上蓮町</t>
  </si>
  <si>
    <t>北千木町</t>
  </si>
  <si>
    <t>喜多町</t>
  </si>
  <si>
    <t>国定町</t>
  </si>
  <si>
    <t>曲輪町</t>
  </si>
  <si>
    <t>華蔵寺町</t>
  </si>
  <si>
    <t>下道寺町</t>
  </si>
  <si>
    <t>小泉町</t>
  </si>
  <si>
    <t>香林町</t>
  </si>
  <si>
    <t>寿町</t>
  </si>
  <si>
    <t>五目牛町</t>
  </si>
  <si>
    <t>境</t>
  </si>
  <si>
    <t>境東</t>
  </si>
  <si>
    <t>境伊与久</t>
  </si>
  <si>
    <t>境小此木</t>
  </si>
  <si>
    <t>境女塚</t>
  </si>
  <si>
    <t>境上武士</t>
  </si>
  <si>
    <t>境上渕名</t>
  </si>
  <si>
    <t>境上矢島</t>
  </si>
  <si>
    <t>境木島</t>
  </si>
  <si>
    <t>境栄</t>
  </si>
  <si>
    <t>境島村</t>
  </si>
  <si>
    <t>境下武士</t>
  </si>
  <si>
    <t>境下渕名</t>
  </si>
  <si>
    <t>境新栄</t>
  </si>
  <si>
    <t>境百々</t>
  </si>
  <si>
    <t>境百々東</t>
  </si>
  <si>
    <t>境中島</t>
  </si>
  <si>
    <t>境西今井</t>
  </si>
  <si>
    <t>境萩原</t>
  </si>
  <si>
    <t>境東新井</t>
  </si>
  <si>
    <t>境平塚</t>
  </si>
  <si>
    <t>境保泉</t>
  </si>
  <si>
    <t>境三ツ木</t>
  </si>
  <si>
    <t>境美原</t>
  </si>
  <si>
    <t>境米岡</t>
  </si>
  <si>
    <t>三光町</t>
  </si>
  <si>
    <t>三和町</t>
  </si>
  <si>
    <t>柴町</t>
  </si>
  <si>
    <t>下植木町</t>
  </si>
  <si>
    <t>下蓮町</t>
  </si>
  <si>
    <t>下触町</t>
  </si>
  <si>
    <t>新栄町</t>
  </si>
  <si>
    <t>大正寺町</t>
  </si>
  <si>
    <t>田中島町</t>
  </si>
  <si>
    <t>田中町</t>
  </si>
  <si>
    <t>田部井町</t>
  </si>
  <si>
    <t>中央町</t>
  </si>
  <si>
    <t>堤下町</t>
  </si>
  <si>
    <t>堤西町</t>
  </si>
  <si>
    <t>連取本町</t>
  </si>
  <si>
    <t>連取元町</t>
  </si>
  <si>
    <t>連取町</t>
  </si>
  <si>
    <t>富塚町</t>
  </si>
  <si>
    <t>戸谷塚町</t>
  </si>
  <si>
    <t>豊城町</t>
  </si>
  <si>
    <t>中町</t>
  </si>
  <si>
    <t>長沼町</t>
  </si>
  <si>
    <t>西小保方町</t>
  </si>
  <si>
    <t>西上之宮町</t>
  </si>
  <si>
    <t>西久保町</t>
  </si>
  <si>
    <t>西田町</t>
  </si>
  <si>
    <t>西野町</t>
  </si>
  <si>
    <t>韮塚町</t>
  </si>
  <si>
    <t>野町</t>
  </si>
  <si>
    <t>羽黒町</t>
  </si>
  <si>
    <t>波志江町</t>
  </si>
  <si>
    <t>八寸町</t>
  </si>
  <si>
    <t>東小保方町</t>
  </si>
  <si>
    <t>東上之宮町</t>
  </si>
  <si>
    <t>東本町</t>
  </si>
  <si>
    <t>日乃出町</t>
  </si>
  <si>
    <t>ひろせ町</t>
  </si>
  <si>
    <t>堀口町</t>
  </si>
  <si>
    <t>堀下町</t>
  </si>
  <si>
    <t>本関町</t>
  </si>
  <si>
    <t>曲沢町</t>
  </si>
  <si>
    <t>馬見塚町</t>
  </si>
  <si>
    <t>南千木町</t>
  </si>
  <si>
    <t>三室町</t>
  </si>
  <si>
    <t>美茂呂町</t>
  </si>
  <si>
    <t>宮子町</t>
  </si>
  <si>
    <t>宮古町</t>
  </si>
  <si>
    <t>宗高町</t>
  </si>
  <si>
    <t>茂呂町</t>
  </si>
  <si>
    <t>茂呂南町</t>
  </si>
  <si>
    <t>八坂町</t>
  </si>
  <si>
    <t>八斗島町</t>
  </si>
  <si>
    <t>柳原町</t>
  </si>
  <si>
    <t>除ケ町</t>
  </si>
  <si>
    <t>若葉町</t>
  </si>
  <si>
    <t>太田市</t>
  </si>
  <si>
    <t>安養寺町</t>
  </si>
  <si>
    <t>飯田町</t>
  </si>
  <si>
    <t>石橋町</t>
  </si>
  <si>
    <t>出塚町</t>
  </si>
  <si>
    <t>岩瀬川町</t>
  </si>
  <si>
    <t>岩松町</t>
  </si>
  <si>
    <t>植木野町</t>
  </si>
  <si>
    <t>牛沢町</t>
  </si>
  <si>
    <t>内ケ島町</t>
  </si>
  <si>
    <t>大久保町</t>
  </si>
  <si>
    <t>大島町</t>
  </si>
  <si>
    <t>大舘町</t>
  </si>
  <si>
    <t>大原町</t>
  </si>
  <si>
    <t>大鷲町</t>
  </si>
  <si>
    <t>沖野町</t>
  </si>
  <si>
    <t>沖之郷町</t>
  </si>
  <si>
    <t>押切町</t>
  </si>
  <si>
    <t>尾島町</t>
  </si>
  <si>
    <t>金山町</t>
  </si>
  <si>
    <t>上強戸町</t>
  </si>
  <si>
    <t>上小林町</t>
  </si>
  <si>
    <t>上田島町</t>
  </si>
  <si>
    <t>亀岡町</t>
  </si>
  <si>
    <t>北金井町</t>
  </si>
  <si>
    <t>清原町</t>
  </si>
  <si>
    <t>熊野町</t>
  </si>
  <si>
    <t>強戸町</t>
  </si>
  <si>
    <t>小角田町</t>
  </si>
  <si>
    <t>小舞木町</t>
  </si>
  <si>
    <t>下小林町</t>
  </si>
  <si>
    <t>下田島町</t>
  </si>
  <si>
    <t>下浜田町</t>
  </si>
  <si>
    <t>城西町</t>
  </si>
  <si>
    <t>庄屋町</t>
  </si>
  <si>
    <t>新道町</t>
  </si>
  <si>
    <t>菅塩町</t>
  </si>
  <si>
    <t>すずかけ町</t>
  </si>
  <si>
    <t>スバル町</t>
  </si>
  <si>
    <t>世良田町</t>
  </si>
  <si>
    <t>太子町</t>
  </si>
  <si>
    <t>台之郷町</t>
  </si>
  <si>
    <t>高瀬町</t>
  </si>
  <si>
    <t>高林東町</t>
  </si>
  <si>
    <t>高林西町</t>
  </si>
  <si>
    <t>高林南町</t>
  </si>
  <si>
    <t>高林北町</t>
  </si>
  <si>
    <t>高林寿町</t>
  </si>
  <si>
    <t>宝町</t>
  </si>
  <si>
    <t>只上町</t>
  </si>
  <si>
    <t>鶴生田町</t>
  </si>
  <si>
    <t>寺井町</t>
  </si>
  <si>
    <t>天良町</t>
  </si>
  <si>
    <t>徳川町</t>
  </si>
  <si>
    <t>富沢町</t>
  </si>
  <si>
    <t>富若町</t>
  </si>
  <si>
    <t>鳥山町</t>
  </si>
  <si>
    <t>鳥山上町</t>
  </si>
  <si>
    <t>鳥山中町</t>
  </si>
  <si>
    <t>鳥山下町</t>
  </si>
  <si>
    <t>中根町</t>
  </si>
  <si>
    <t>長手町</t>
  </si>
  <si>
    <t>成塚町</t>
  </si>
  <si>
    <t>新島町</t>
  </si>
  <si>
    <t>新野町</t>
  </si>
  <si>
    <t>西新町</t>
  </si>
  <si>
    <t>西長岡町</t>
  </si>
  <si>
    <t>西野谷町</t>
  </si>
  <si>
    <t>西本町</t>
  </si>
  <si>
    <t>西矢島町</t>
  </si>
  <si>
    <t>新田赤堀町</t>
  </si>
  <si>
    <t>新田市町</t>
  </si>
  <si>
    <t>新田市野井町</t>
  </si>
  <si>
    <t>新田市野倉町</t>
  </si>
  <si>
    <t>新田大町</t>
  </si>
  <si>
    <t>新田大根町</t>
  </si>
  <si>
    <t>新田金井町</t>
  </si>
  <si>
    <t>新田嘉祢町</t>
  </si>
  <si>
    <t>新田上江田町</t>
  </si>
  <si>
    <t>新田上田中町</t>
  </si>
  <si>
    <t>新田上中町</t>
  </si>
  <si>
    <t>新田木崎町</t>
  </si>
  <si>
    <t>新田小金井町</t>
  </si>
  <si>
    <t>新田小金町</t>
  </si>
  <si>
    <t>新田権右衛門町</t>
  </si>
  <si>
    <t>新田下江田町</t>
  </si>
  <si>
    <t>新田下田中町</t>
  </si>
  <si>
    <t>新田反町町</t>
  </si>
  <si>
    <t>新田高尾町</t>
  </si>
  <si>
    <t>新田多村新田町</t>
  </si>
  <si>
    <t>新田溜池町</t>
  </si>
  <si>
    <t>新田天良町</t>
  </si>
  <si>
    <t>新田中江田町</t>
  </si>
  <si>
    <t>新田萩町</t>
  </si>
  <si>
    <t>新田花香塚町</t>
  </si>
  <si>
    <t>新田早川町</t>
  </si>
  <si>
    <t>新田瑞木町</t>
  </si>
  <si>
    <t>新田村田町</t>
  </si>
  <si>
    <t>韮川町</t>
  </si>
  <si>
    <t>浜町</t>
  </si>
  <si>
    <t>原宿町</t>
  </si>
  <si>
    <t>東今泉町</t>
  </si>
  <si>
    <t>東金井町</t>
  </si>
  <si>
    <t>東新町</t>
  </si>
  <si>
    <t>東長岡町</t>
  </si>
  <si>
    <t>東別所町</t>
  </si>
  <si>
    <t>東矢島町</t>
  </si>
  <si>
    <t>備前島町</t>
  </si>
  <si>
    <t>福沢町</t>
  </si>
  <si>
    <t>藤阿久町</t>
  </si>
  <si>
    <t>藤久良町</t>
  </si>
  <si>
    <t>二ツ小屋町</t>
  </si>
  <si>
    <t>古戸町</t>
  </si>
  <si>
    <t>別所町</t>
  </si>
  <si>
    <t>細谷町</t>
  </si>
  <si>
    <t>前小屋町</t>
  </si>
  <si>
    <t>前島町</t>
  </si>
  <si>
    <t>丸山町</t>
  </si>
  <si>
    <t>南ケ丘町</t>
  </si>
  <si>
    <t>南矢島町</t>
  </si>
  <si>
    <t>武蔵島町</t>
  </si>
  <si>
    <t>八重笠町</t>
  </si>
  <si>
    <t>安良岡町</t>
  </si>
  <si>
    <t>矢田堀町</t>
  </si>
  <si>
    <t>矢場町</t>
  </si>
  <si>
    <t>矢場新町</t>
  </si>
  <si>
    <t>藪塚町</t>
  </si>
  <si>
    <t>山之神町</t>
  </si>
  <si>
    <t>由良町</t>
  </si>
  <si>
    <t>吉沢町</t>
  </si>
  <si>
    <t>米沢町</t>
  </si>
  <si>
    <t>龍舞町</t>
  </si>
  <si>
    <t>六千石町</t>
  </si>
  <si>
    <t>脇屋町</t>
  </si>
  <si>
    <t>沼田市</t>
  </si>
  <si>
    <t>秋塚町</t>
  </si>
  <si>
    <t>石墨町</t>
  </si>
  <si>
    <t>井土上町</t>
  </si>
  <si>
    <t>岩本町</t>
  </si>
  <si>
    <t>薄根町</t>
  </si>
  <si>
    <t>宇楚井町</t>
  </si>
  <si>
    <t>大釜町</t>
  </si>
  <si>
    <t>岡谷町</t>
  </si>
  <si>
    <t>恩田町</t>
  </si>
  <si>
    <t>上川田町</t>
  </si>
  <si>
    <t>上久屋町</t>
  </si>
  <si>
    <t>上沼須町</t>
  </si>
  <si>
    <t>上之町</t>
  </si>
  <si>
    <t>上原町</t>
  </si>
  <si>
    <t>上発知町</t>
  </si>
  <si>
    <t>久屋原町</t>
  </si>
  <si>
    <t>材木町</t>
  </si>
  <si>
    <t>桜町</t>
  </si>
  <si>
    <t>篠尾町</t>
  </si>
  <si>
    <t>佐山町</t>
  </si>
  <si>
    <t>清水町</t>
  </si>
  <si>
    <t>下川田町</t>
  </si>
  <si>
    <t>下久屋町</t>
  </si>
  <si>
    <t>下沼田町</t>
  </si>
  <si>
    <t>下之町</t>
  </si>
  <si>
    <t>下発知町</t>
  </si>
  <si>
    <t>白沢町岩室</t>
  </si>
  <si>
    <t>白沢町尾合</t>
  </si>
  <si>
    <t>白沢町上古語父</t>
  </si>
  <si>
    <t>白沢町下古語父</t>
  </si>
  <si>
    <t>白沢町高平</t>
  </si>
  <si>
    <t>白沢町生枝</t>
  </si>
  <si>
    <t>白沢町平出</t>
  </si>
  <si>
    <t>硯田町</t>
  </si>
  <si>
    <t>善桂寺町</t>
  </si>
  <si>
    <t>高橋場町</t>
  </si>
  <si>
    <t>戸鹿野町</t>
  </si>
  <si>
    <t>戸神町</t>
  </si>
  <si>
    <t>利根町青木</t>
  </si>
  <si>
    <t>利根町穴原</t>
  </si>
  <si>
    <t>利根町石戸新田</t>
  </si>
  <si>
    <t>利根町老神</t>
  </si>
  <si>
    <t>利根町大原</t>
  </si>
  <si>
    <t>利根町大楊</t>
  </si>
  <si>
    <t>利根町追貝</t>
  </si>
  <si>
    <t>利根町柿平</t>
  </si>
  <si>
    <t>利根町小松</t>
  </si>
  <si>
    <t>利根町砂川</t>
  </si>
  <si>
    <t>利根町園原</t>
  </si>
  <si>
    <t>利根町高戸谷</t>
  </si>
  <si>
    <t>利根町多那</t>
  </si>
  <si>
    <t>利根町千鳥</t>
  </si>
  <si>
    <t>利根町二本松</t>
  </si>
  <si>
    <t>利根町根利</t>
  </si>
  <si>
    <t>利根町日影南郷</t>
  </si>
  <si>
    <t>利根町日向南郷</t>
  </si>
  <si>
    <t>利根町平川</t>
  </si>
  <si>
    <t>利根町輪組</t>
  </si>
  <si>
    <t>中発知町</t>
  </si>
  <si>
    <t>奈良町</t>
  </si>
  <si>
    <t>西倉内町</t>
  </si>
  <si>
    <t>西原新町</t>
  </si>
  <si>
    <t>沼須町</t>
  </si>
  <si>
    <t>馬喰町</t>
  </si>
  <si>
    <t>原町</t>
  </si>
  <si>
    <t>榛名町</t>
  </si>
  <si>
    <t>東倉内町</t>
  </si>
  <si>
    <t>東原新町</t>
  </si>
  <si>
    <t>坊新田町</t>
  </si>
  <si>
    <t>発知新田町</t>
  </si>
  <si>
    <t>堀廻町</t>
  </si>
  <si>
    <t>町田町</t>
  </si>
  <si>
    <t>屋形原町</t>
  </si>
  <si>
    <t>柳町</t>
  </si>
  <si>
    <t>横塚町</t>
  </si>
  <si>
    <t>館林市</t>
  </si>
  <si>
    <t>赤土町</t>
  </si>
  <si>
    <t>赤生田町</t>
  </si>
  <si>
    <t>赤生田本町</t>
  </si>
  <si>
    <t>足次町</t>
  </si>
  <si>
    <t>入ケ谷町</t>
  </si>
  <si>
    <t>大街道</t>
  </si>
  <si>
    <t>大新田町</t>
  </si>
  <si>
    <t>大谷町</t>
  </si>
  <si>
    <t>岡野町</t>
  </si>
  <si>
    <t>尾曳町</t>
  </si>
  <si>
    <t>加法師町</t>
  </si>
  <si>
    <t>上赤生田町</t>
  </si>
  <si>
    <t>上早川田町</t>
  </si>
  <si>
    <t>上三林町</t>
  </si>
  <si>
    <t>北成島町</t>
  </si>
  <si>
    <t>木戸町</t>
  </si>
  <si>
    <t>楠町</t>
  </si>
  <si>
    <t>小桑原町</t>
  </si>
  <si>
    <t>近藤町</t>
  </si>
  <si>
    <t>坂下町</t>
  </si>
  <si>
    <t>下早川田町</t>
  </si>
  <si>
    <t>下三林町</t>
  </si>
  <si>
    <t>城町</t>
  </si>
  <si>
    <t>諏訪町</t>
  </si>
  <si>
    <t>瀬戸谷町</t>
  </si>
  <si>
    <t>代官町</t>
  </si>
  <si>
    <t>台宿町</t>
  </si>
  <si>
    <t>高根町</t>
  </si>
  <si>
    <t>田谷町</t>
  </si>
  <si>
    <t>千塚町</t>
  </si>
  <si>
    <t>つつじ町</t>
  </si>
  <si>
    <t>当郷町</t>
  </si>
  <si>
    <t>苗木町</t>
  </si>
  <si>
    <t>成島町</t>
  </si>
  <si>
    <t>西高根町</t>
  </si>
  <si>
    <t>西美園町</t>
  </si>
  <si>
    <t>野辺町</t>
  </si>
  <si>
    <t>花山町</t>
  </si>
  <si>
    <t>羽附旭町</t>
  </si>
  <si>
    <t>羽附町</t>
  </si>
  <si>
    <t>東広内町</t>
  </si>
  <si>
    <t>東美園町</t>
  </si>
  <si>
    <t>日向町</t>
  </si>
  <si>
    <t>広内町</t>
  </si>
  <si>
    <t>富士原町</t>
  </si>
  <si>
    <t>富士見町</t>
  </si>
  <si>
    <t>分福町</t>
  </si>
  <si>
    <t>傍示塚町</t>
  </si>
  <si>
    <t>細内町</t>
  </si>
  <si>
    <t>堀工町</t>
  </si>
  <si>
    <t>松沼町</t>
  </si>
  <si>
    <t>松原</t>
  </si>
  <si>
    <t>美園町</t>
  </si>
  <si>
    <t>南美園町</t>
  </si>
  <si>
    <t>四ツ谷町</t>
  </si>
  <si>
    <t>渋川市</t>
  </si>
  <si>
    <t>赤城町勝保沢</t>
  </si>
  <si>
    <t>赤城町上三原田</t>
  </si>
  <si>
    <t>赤城町北赤城山</t>
  </si>
  <si>
    <t>赤城町北上野</t>
  </si>
  <si>
    <t>赤城町栄</t>
  </si>
  <si>
    <t>赤城町敷島</t>
  </si>
  <si>
    <t>赤城町滝沢</t>
  </si>
  <si>
    <t>赤城町棚下</t>
  </si>
  <si>
    <t>赤城町樽</t>
  </si>
  <si>
    <t>赤城町津久田</t>
  </si>
  <si>
    <t>赤城町長井小川田</t>
  </si>
  <si>
    <t>赤城町溝呂木</t>
  </si>
  <si>
    <t>赤城町見立</t>
  </si>
  <si>
    <t>赤城町南赤城山</t>
  </si>
  <si>
    <t>赤城町三原田</t>
  </si>
  <si>
    <t>赤城町宮田</t>
  </si>
  <si>
    <t>赤城町深山</t>
  </si>
  <si>
    <t>赤城町持柏木</t>
  </si>
  <si>
    <t>阿久津</t>
  </si>
  <si>
    <t>有馬</t>
  </si>
  <si>
    <t>伊香保町伊香保</t>
  </si>
  <si>
    <t>伊香保町水沢</t>
  </si>
  <si>
    <t>伊香保町湯中子</t>
  </si>
  <si>
    <t>石原</t>
  </si>
  <si>
    <t>祖母島</t>
  </si>
  <si>
    <t>小野子</t>
  </si>
  <si>
    <t>金井</t>
  </si>
  <si>
    <t>上白井</t>
  </si>
  <si>
    <t>川島</t>
  </si>
  <si>
    <t>北牧</t>
  </si>
  <si>
    <t>渋川</t>
  </si>
  <si>
    <t>白井</t>
  </si>
  <si>
    <t>中郷</t>
  </si>
  <si>
    <t>中村</t>
  </si>
  <si>
    <t>南牧</t>
  </si>
  <si>
    <t>半田</t>
  </si>
  <si>
    <t>吹屋</t>
  </si>
  <si>
    <t>北橘町赤城山</t>
  </si>
  <si>
    <t>北橘町上南室</t>
  </si>
  <si>
    <t>北橘町上箱田</t>
  </si>
  <si>
    <t>北橘町小室</t>
  </si>
  <si>
    <t>北橘町下南室</t>
  </si>
  <si>
    <t>北橘町下箱田</t>
  </si>
  <si>
    <t>北橘町箱田</t>
  </si>
  <si>
    <t>北橘町八崎</t>
  </si>
  <si>
    <t>北橘町分郷八崎</t>
  </si>
  <si>
    <t>北橘町真壁</t>
  </si>
  <si>
    <t>行幸田</t>
  </si>
  <si>
    <t>村上</t>
  </si>
  <si>
    <t>八木原</t>
  </si>
  <si>
    <t>横堀</t>
  </si>
  <si>
    <t>藤岡市</t>
  </si>
  <si>
    <t>鮎川</t>
  </si>
  <si>
    <t>牛田</t>
  </si>
  <si>
    <t>岡之郷</t>
  </si>
  <si>
    <t>鬼石</t>
  </si>
  <si>
    <t>上大塚</t>
  </si>
  <si>
    <t>上落合</t>
  </si>
  <si>
    <t>上栗須</t>
  </si>
  <si>
    <t>上戸塚</t>
  </si>
  <si>
    <t>上日野</t>
  </si>
  <si>
    <t>川除</t>
  </si>
  <si>
    <t>小林</t>
  </si>
  <si>
    <t>坂原</t>
  </si>
  <si>
    <t>三波川</t>
  </si>
  <si>
    <t>三本木</t>
  </si>
  <si>
    <t>篠塚</t>
  </si>
  <si>
    <t>下大塚</t>
  </si>
  <si>
    <t>下栗須</t>
  </si>
  <si>
    <t>下戸塚</t>
  </si>
  <si>
    <t>下日野</t>
  </si>
  <si>
    <t>浄法寺</t>
  </si>
  <si>
    <t>白石</t>
  </si>
  <si>
    <t>神田</t>
  </si>
  <si>
    <t>高山</t>
  </si>
  <si>
    <t>立石</t>
  </si>
  <si>
    <t>立石新田</t>
  </si>
  <si>
    <t>中</t>
  </si>
  <si>
    <t>中大塚</t>
  </si>
  <si>
    <t>中栗須</t>
  </si>
  <si>
    <t>中島</t>
  </si>
  <si>
    <t>西平井</t>
  </si>
  <si>
    <t>根岸</t>
  </si>
  <si>
    <t>東平井</t>
  </si>
  <si>
    <t>藤岡</t>
  </si>
  <si>
    <t>保美</t>
  </si>
  <si>
    <t>保美濃山</t>
  </si>
  <si>
    <t>本郷</t>
  </si>
  <si>
    <t>三ツ木</t>
  </si>
  <si>
    <t>緑埜</t>
  </si>
  <si>
    <t>本動堂</t>
  </si>
  <si>
    <t>森</t>
  </si>
  <si>
    <t>森新田</t>
  </si>
  <si>
    <t>矢場</t>
  </si>
  <si>
    <t>譲原</t>
  </si>
  <si>
    <t>富岡市</t>
  </si>
  <si>
    <t>相野田</t>
  </si>
  <si>
    <t>一ノ宮</t>
  </si>
  <si>
    <t>岩染</t>
  </si>
  <si>
    <t>宇田</t>
  </si>
  <si>
    <t>大島</t>
  </si>
  <si>
    <t>岡本</t>
  </si>
  <si>
    <t>蚊沼</t>
  </si>
  <si>
    <t>神農原</t>
  </si>
  <si>
    <t>上黒岩</t>
  </si>
  <si>
    <t>上小林</t>
  </si>
  <si>
    <t>上高尾</t>
  </si>
  <si>
    <t>上高瀬</t>
  </si>
  <si>
    <t>上丹生</t>
  </si>
  <si>
    <t>神成</t>
  </si>
  <si>
    <t>君川</t>
  </si>
  <si>
    <t>黒川</t>
  </si>
  <si>
    <t>桑原</t>
  </si>
  <si>
    <t>後賀</t>
  </si>
  <si>
    <t>小桑原</t>
  </si>
  <si>
    <t>下黒岩</t>
  </si>
  <si>
    <t>下高尾</t>
  </si>
  <si>
    <t>下高瀬</t>
  </si>
  <si>
    <t>下丹生</t>
  </si>
  <si>
    <t>白岩</t>
  </si>
  <si>
    <t>曽木</t>
  </si>
  <si>
    <t>内匠</t>
  </si>
  <si>
    <t>田篠</t>
  </si>
  <si>
    <t>田島</t>
  </si>
  <si>
    <t>富岡</t>
  </si>
  <si>
    <t>中沢</t>
  </si>
  <si>
    <t>中高瀬</t>
  </si>
  <si>
    <t>七日市</t>
  </si>
  <si>
    <t>南蛇井</t>
  </si>
  <si>
    <t>野上</t>
  </si>
  <si>
    <t>原</t>
  </si>
  <si>
    <t>藤木</t>
  </si>
  <si>
    <t>別保</t>
  </si>
  <si>
    <t>星田</t>
  </si>
  <si>
    <t>南後箇</t>
  </si>
  <si>
    <t>宮崎</t>
  </si>
  <si>
    <t>妙義町大牛</t>
  </si>
  <si>
    <t>妙義町上高田</t>
  </si>
  <si>
    <t>妙義町北山</t>
  </si>
  <si>
    <t>妙義町下高田</t>
  </si>
  <si>
    <t>妙義町菅原</t>
  </si>
  <si>
    <t>妙義町岳</t>
  </si>
  <si>
    <t>妙義町中里</t>
  </si>
  <si>
    <t>妙義町行沢</t>
  </si>
  <si>
    <t>妙義町古立</t>
  </si>
  <si>
    <t>妙義町妙義</t>
  </si>
  <si>
    <t>妙義町諸戸</t>
  </si>
  <si>
    <t>妙義町八木連</t>
  </si>
  <si>
    <t>蕨</t>
  </si>
  <si>
    <t>安中市</t>
  </si>
  <si>
    <t>秋間みのりが丘</t>
  </si>
  <si>
    <t>安中</t>
  </si>
  <si>
    <t>磯部</t>
  </si>
  <si>
    <t>板鼻</t>
  </si>
  <si>
    <t>岩井</t>
  </si>
  <si>
    <t>大竹</t>
  </si>
  <si>
    <t>大谷</t>
  </si>
  <si>
    <t>小俣</t>
  </si>
  <si>
    <t>上後閑</t>
  </si>
  <si>
    <t>上間仁田</t>
  </si>
  <si>
    <t>郷原</t>
  </si>
  <si>
    <t>高別当</t>
  </si>
  <si>
    <t>鷺宮</t>
  </si>
  <si>
    <t>下秋間</t>
  </si>
  <si>
    <t>下磯部</t>
  </si>
  <si>
    <t>下後閑</t>
  </si>
  <si>
    <t>下間仁田</t>
  </si>
  <si>
    <t>中秋間</t>
  </si>
  <si>
    <t>中後閑</t>
  </si>
  <si>
    <t>中宿</t>
  </si>
  <si>
    <t>中野谷</t>
  </si>
  <si>
    <t>西上秋間</t>
  </si>
  <si>
    <t>西上磯部</t>
  </si>
  <si>
    <t>野殿</t>
  </si>
  <si>
    <t>原市</t>
  </si>
  <si>
    <t>東上秋間</t>
  </si>
  <si>
    <t>東上磯部</t>
  </si>
  <si>
    <t>古屋</t>
  </si>
  <si>
    <t>松井田町新井</t>
  </si>
  <si>
    <t>松井田町入山</t>
  </si>
  <si>
    <t>松井田町行田</t>
  </si>
  <si>
    <t>松井田町小日向</t>
  </si>
  <si>
    <t>松井田町上増田</t>
  </si>
  <si>
    <t>松井田町北野牧</t>
  </si>
  <si>
    <t>松井田町国衙</t>
  </si>
  <si>
    <t>松井田町五料</t>
  </si>
  <si>
    <t>松井田町坂本</t>
  </si>
  <si>
    <t>松井田町下増田</t>
  </si>
  <si>
    <t>松井田町高梨子</t>
  </si>
  <si>
    <t>松井田町峠</t>
  </si>
  <si>
    <t>松井田町新堀</t>
  </si>
  <si>
    <t>松井田町二軒在家</t>
  </si>
  <si>
    <t>松井田町西野牧</t>
  </si>
  <si>
    <t>松井田町原</t>
  </si>
  <si>
    <t>松井田町土塩</t>
  </si>
  <si>
    <t>松井田町人見</t>
  </si>
  <si>
    <t>松井田町松井田</t>
  </si>
  <si>
    <t>松井田町八城</t>
  </si>
  <si>
    <t>松井田町横川</t>
  </si>
  <si>
    <t>嶺</t>
  </si>
  <si>
    <t>簗瀬</t>
  </si>
  <si>
    <t>みどり市</t>
  </si>
  <si>
    <t>東町荻原</t>
  </si>
  <si>
    <t>東町草木</t>
  </si>
  <si>
    <t>東町神戸</t>
  </si>
  <si>
    <t>東町小中</t>
  </si>
  <si>
    <t>東町座間</t>
  </si>
  <si>
    <t>東町小夜戸</t>
  </si>
  <si>
    <t>東町沢入</t>
  </si>
  <si>
    <t>東町花輪</t>
  </si>
  <si>
    <t>大間々町浅原</t>
  </si>
  <si>
    <t>大間々町大間々</t>
  </si>
  <si>
    <t>大間々町小平</t>
  </si>
  <si>
    <t>大間々町上神梅</t>
  </si>
  <si>
    <t>大間々町桐原</t>
  </si>
  <si>
    <t>大間々町塩沢</t>
  </si>
  <si>
    <t>大間々町塩原</t>
  </si>
  <si>
    <t>大間々町下神梅</t>
  </si>
  <si>
    <t>大間々町高津戸</t>
  </si>
  <si>
    <t>大間々町長尾根</t>
  </si>
  <si>
    <t>笠懸町阿左美</t>
  </si>
  <si>
    <t>笠懸町久宮</t>
  </si>
  <si>
    <t>笠懸町西鹿田</t>
  </si>
  <si>
    <t>笠懸町鹿</t>
  </si>
  <si>
    <t>北群馬郡榛東村</t>
  </si>
  <si>
    <t>新井</t>
  </si>
  <si>
    <t>上野原</t>
  </si>
  <si>
    <t>長岡</t>
  </si>
  <si>
    <t>広馬場</t>
  </si>
  <si>
    <t>山子田</t>
  </si>
  <si>
    <t>北群馬郡吉岡町</t>
  </si>
  <si>
    <t>漆原</t>
  </si>
  <si>
    <t>大久保</t>
  </si>
  <si>
    <t>小倉</t>
  </si>
  <si>
    <t>上野田</t>
  </si>
  <si>
    <t>北下</t>
  </si>
  <si>
    <t>下野田</t>
  </si>
  <si>
    <t>陣場</t>
  </si>
  <si>
    <t>南下</t>
  </si>
  <si>
    <t>多野郡上野村</t>
  </si>
  <si>
    <t>乙父</t>
  </si>
  <si>
    <t>乙母</t>
  </si>
  <si>
    <t>勝山</t>
  </si>
  <si>
    <t>川和</t>
  </si>
  <si>
    <t>楢原</t>
  </si>
  <si>
    <t>新羽</t>
  </si>
  <si>
    <t>野栗沢</t>
  </si>
  <si>
    <t>多野郡神流町</t>
  </si>
  <si>
    <t>相原</t>
  </si>
  <si>
    <t>青梨</t>
  </si>
  <si>
    <t>麻生</t>
  </si>
  <si>
    <t>尾附</t>
  </si>
  <si>
    <t>神ケ原</t>
  </si>
  <si>
    <t>柏木</t>
  </si>
  <si>
    <t>黒田</t>
  </si>
  <si>
    <t>小平</t>
  </si>
  <si>
    <t>塩沢</t>
  </si>
  <si>
    <t>生利</t>
  </si>
  <si>
    <t>船子</t>
  </si>
  <si>
    <t>平原</t>
  </si>
  <si>
    <t>万場</t>
  </si>
  <si>
    <t>森戸</t>
  </si>
  <si>
    <t>魚尾</t>
  </si>
  <si>
    <t>甘楽郡下仁田町</t>
  </si>
  <si>
    <t>青倉</t>
  </si>
  <si>
    <t>大桑原</t>
  </si>
  <si>
    <t>風口</t>
  </si>
  <si>
    <t>上小坂</t>
  </si>
  <si>
    <t>川井</t>
  </si>
  <si>
    <t>栗山</t>
  </si>
  <si>
    <t>下小坂</t>
  </si>
  <si>
    <t>下郷</t>
  </si>
  <si>
    <t>下仁田</t>
  </si>
  <si>
    <t>中小坂</t>
  </si>
  <si>
    <t>西野牧</t>
  </si>
  <si>
    <t>白山</t>
  </si>
  <si>
    <t>東野牧</t>
  </si>
  <si>
    <t>馬山</t>
  </si>
  <si>
    <t>南野牧</t>
  </si>
  <si>
    <t>宮室</t>
  </si>
  <si>
    <t>本宿</t>
  </si>
  <si>
    <t>吉崎</t>
  </si>
  <si>
    <t>甘楽郡南牧村</t>
  </si>
  <si>
    <t>磐戸</t>
  </si>
  <si>
    <t>大塩沢</t>
  </si>
  <si>
    <t>大仁田</t>
  </si>
  <si>
    <t>大日向</t>
  </si>
  <si>
    <t>小沢</t>
  </si>
  <si>
    <t>熊倉</t>
  </si>
  <si>
    <t>千原</t>
  </si>
  <si>
    <t>砥沢</t>
  </si>
  <si>
    <t>羽沢</t>
  </si>
  <si>
    <t>檜沢</t>
  </si>
  <si>
    <t>星尾</t>
  </si>
  <si>
    <t>六車</t>
  </si>
  <si>
    <t>甘楽郡甘楽町</t>
  </si>
  <si>
    <t>秋畑</t>
  </si>
  <si>
    <t>天引</t>
  </si>
  <si>
    <t>上野</t>
  </si>
  <si>
    <t>小川</t>
  </si>
  <si>
    <t>小幡</t>
  </si>
  <si>
    <t>国峰</t>
  </si>
  <si>
    <t>白倉</t>
  </si>
  <si>
    <t>善慶寺</t>
  </si>
  <si>
    <t>造石</t>
  </si>
  <si>
    <t>轟</t>
  </si>
  <si>
    <t>庭谷</t>
  </si>
  <si>
    <t>福島</t>
  </si>
  <si>
    <t>吾妻郡中之条町</t>
  </si>
  <si>
    <t>青山</t>
  </si>
  <si>
    <t>赤岩</t>
  </si>
  <si>
    <t>赤坂</t>
  </si>
  <si>
    <t>蟻川</t>
  </si>
  <si>
    <t>伊勢町</t>
  </si>
  <si>
    <t>市城</t>
  </si>
  <si>
    <t>入山</t>
  </si>
  <si>
    <t>岩本</t>
  </si>
  <si>
    <t>太子</t>
  </si>
  <si>
    <t>大塚</t>
  </si>
  <si>
    <t>折田（戦道）</t>
  </si>
  <si>
    <t>折田（その他）</t>
  </si>
  <si>
    <t>上沢渡</t>
  </si>
  <si>
    <t>小雨</t>
  </si>
  <si>
    <t>五反田</t>
  </si>
  <si>
    <t>四万</t>
  </si>
  <si>
    <t>下沢渡</t>
  </si>
  <si>
    <t>大道</t>
  </si>
  <si>
    <t>平</t>
  </si>
  <si>
    <t>栃窪</t>
  </si>
  <si>
    <t>中之条町</t>
  </si>
  <si>
    <t>生須</t>
  </si>
  <si>
    <t>西中之条</t>
  </si>
  <si>
    <t>日影</t>
  </si>
  <si>
    <t>山田（寺社原、細尾）</t>
  </si>
  <si>
    <t>山田（その他）</t>
  </si>
  <si>
    <t>横尾</t>
  </si>
  <si>
    <t>吾妻郡長野原町</t>
  </si>
  <si>
    <t>応桑（堂光原）</t>
  </si>
  <si>
    <t>応桑（その他）</t>
  </si>
  <si>
    <t>大津</t>
  </si>
  <si>
    <t>川原畑</t>
  </si>
  <si>
    <t>川原湯</t>
  </si>
  <si>
    <t>北軽井沢</t>
  </si>
  <si>
    <t>長野原</t>
  </si>
  <si>
    <t>羽根尾</t>
  </si>
  <si>
    <t>林</t>
  </si>
  <si>
    <t>古森</t>
  </si>
  <si>
    <t>与喜屋</t>
  </si>
  <si>
    <t>横壁</t>
  </si>
  <si>
    <t>吾妻郡嬬恋村</t>
  </si>
  <si>
    <t>芦生田</t>
  </si>
  <si>
    <t>今井</t>
  </si>
  <si>
    <t>大笹</t>
  </si>
  <si>
    <t>大前（細原２２５９～）</t>
  </si>
  <si>
    <t>大前（その他）</t>
  </si>
  <si>
    <t>門貝</t>
  </si>
  <si>
    <t>鎌原（あやめケ原）</t>
  </si>
  <si>
    <t>鎌原（大カイシコ）</t>
  </si>
  <si>
    <t>鎌原（奥軽井沢）</t>
  </si>
  <si>
    <t>鎌原（鬼の泉水）</t>
  </si>
  <si>
    <t>鎌原（柏木塚）</t>
  </si>
  <si>
    <t>鎌原（群馬坂）</t>
  </si>
  <si>
    <t>鎌原（高峰高原）</t>
  </si>
  <si>
    <t>鎌原（藤原）</t>
  </si>
  <si>
    <t>鎌原（モロシコ「浅間園」）</t>
  </si>
  <si>
    <t>鎌原（その他）</t>
  </si>
  <si>
    <t>西窪</t>
  </si>
  <si>
    <t>田代</t>
  </si>
  <si>
    <t>袋倉</t>
  </si>
  <si>
    <t>干俣（吾妻鉱山、万座温泉）</t>
  </si>
  <si>
    <t>干俣（その他）</t>
  </si>
  <si>
    <t>三原</t>
  </si>
  <si>
    <t>吾妻郡草津町</t>
  </si>
  <si>
    <t>草津</t>
  </si>
  <si>
    <t>前口</t>
  </si>
  <si>
    <t>吾妻郡高山村</t>
  </si>
  <si>
    <t>尻高</t>
  </si>
  <si>
    <t>中山</t>
  </si>
  <si>
    <t>吾妻郡東吾妻町</t>
  </si>
  <si>
    <t>厚田</t>
  </si>
  <si>
    <t>新巻</t>
  </si>
  <si>
    <t>泉沢（烏帽子「榛名湖畔」、烏帽子国有林７７林班）</t>
  </si>
  <si>
    <t>泉沢（その他）</t>
  </si>
  <si>
    <t>岩下</t>
  </si>
  <si>
    <t>植栗</t>
  </si>
  <si>
    <t>大柏木</t>
  </si>
  <si>
    <t>大戸</t>
  </si>
  <si>
    <t>岡崎（烏帽子「榛名湖畔」）</t>
  </si>
  <si>
    <t>岡崎（その他）</t>
  </si>
  <si>
    <t>奥田</t>
  </si>
  <si>
    <t>川戸（烏帽子「榛名湖畔」）</t>
  </si>
  <si>
    <t>川戸（その他）</t>
  </si>
  <si>
    <t>小泉</t>
  </si>
  <si>
    <t>五町田</t>
  </si>
  <si>
    <t>須賀尾</t>
  </si>
  <si>
    <t>萩生</t>
  </si>
  <si>
    <t>箱島</t>
  </si>
  <si>
    <t>松谷</t>
  </si>
  <si>
    <t>三島</t>
  </si>
  <si>
    <t>矢倉</t>
  </si>
  <si>
    <t>利根郡片品村</t>
  </si>
  <si>
    <t>鎌田</t>
  </si>
  <si>
    <t>越本</t>
  </si>
  <si>
    <t>下平</t>
  </si>
  <si>
    <t>須賀川</t>
  </si>
  <si>
    <t>菅沼</t>
  </si>
  <si>
    <t>摺淵</t>
  </si>
  <si>
    <t>築地</t>
  </si>
  <si>
    <t>土出</t>
  </si>
  <si>
    <t>戸倉</t>
  </si>
  <si>
    <t>幡谷</t>
  </si>
  <si>
    <t>花咲</t>
  </si>
  <si>
    <t>針山</t>
  </si>
  <si>
    <t>東小川</t>
  </si>
  <si>
    <t>御座入</t>
  </si>
  <si>
    <t>利根郡川場村</t>
  </si>
  <si>
    <t>太田川</t>
  </si>
  <si>
    <t>川場湯原</t>
  </si>
  <si>
    <t>小田川</t>
  </si>
  <si>
    <t>立岩</t>
  </si>
  <si>
    <t>天神</t>
  </si>
  <si>
    <t>中野</t>
  </si>
  <si>
    <t>生品</t>
  </si>
  <si>
    <t>萩室</t>
  </si>
  <si>
    <t>門前</t>
  </si>
  <si>
    <t>谷地</t>
  </si>
  <si>
    <t>利根郡昭和村</t>
  </si>
  <si>
    <t>赤城原</t>
  </si>
  <si>
    <t>糸井</t>
  </si>
  <si>
    <t>生越</t>
  </si>
  <si>
    <t>貝野瀬</t>
  </si>
  <si>
    <t>川額</t>
  </si>
  <si>
    <t>橡久保</t>
  </si>
  <si>
    <t>森下</t>
  </si>
  <si>
    <t>利根郡みなかみ町</t>
  </si>
  <si>
    <t>相俣</t>
  </si>
  <si>
    <t>阿能川</t>
  </si>
  <si>
    <t>粟沢</t>
  </si>
  <si>
    <t>石倉</t>
  </si>
  <si>
    <t>入須川</t>
  </si>
  <si>
    <t>大穴</t>
  </si>
  <si>
    <t>大沼</t>
  </si>
  <si>
    <t>小日向</t>
  </si>
  <si>
    <t>鹿野沢</t>
  </si>
  <si>
    <t>上津</t>
  </si>
  <si>
    <t>上牧</t>
  </si>
  <si>
    <t>川上</t>
  </si>
  <si>
    <t>幸知</t>
  </si>
  <si>
    <t>後閑</t>
  </si>
  <si>
    <t>小仁田</t>
  </si>
  <si>
    <t>猿ヶ京温泉</t>
  </si>
  <si>
    <t>下津</t>
  </si>
  <si>
    <t>下牧</t>
  </si>
  <si>
    <t>須川</t>
  </si>
  <si>
    <t>高日向</t>
  </si>
  <si>
    <t>谷川</t>
  </si>
  <si>
    <t>月夜野</t>
  </si>
  <si>
    <t>綱子</t>
  </si>
  <si>
    <t>寺間</t>
  </si>
  <si>
    <t>永井</t>
  </si>
  <si>
    <t>奈女沢</t>
  </si>
  <si>
    <t>西峰須川</t>
  </si>
  <si>
    <t>羽場</t>
  </si>
  <si>
    <t>東峰</t>
  </si>
  <si>
    <t>吹路</t>
  </si>
  <si>
    <t>藤原</t>
  </si>
  <si>
    <t>布施</t>
  </si>
  <si>
    <t>真庭</t>
  </si>
  <si>
    <t>政所</t>
  </si>
  <si>
    <t>向山</t>
  </si>
  <si>
    <t>師</t>
  </si>
  <si>
    <t>師田</t>
  </si>
  <si>
    <t>湯宿温泉</t>
  </si>
  <si>
    <t>湯原</t>
  </si>
  <si>
    <t>湯桧曽</t>
  </si>
  <si>
    <t>夜後</t>
  </si>
  <si>
    <t>吉本</t>
  </si>
  <si>
    <t>佐波郡玉村町</t>
  </si>
  <si>
    <t>飯倉</t>
  </si>
  <si>
    <t>飯塚</t>
  </si>
  <si>
    <t>板井</t>
  </si>
  <si>
    <t>宇貫</t>
  </si>
  <si>
    <t>上飯島</t>
  </si>
  <si>
    <t>上新田</t>
  </si>
  <si>
    <t>上之手</t>
  </si>
  <si>
    <t>上福島</t>
  </si>
  <si>
    <t>上茂木</t>
  </si>
  <si>
    <t>後箇</t>
  </si>
  <si>
    <t>五料</t>
  </si>
  <si>
    <t>斎田</t>
  </si>
  <si>
    <t>下新田</t>
  </si>
  <si>
    <t>下之宮</t>
  </si>
  <si>
    <t>下茂木</t>
  </si>
  <si>
    <t>角渕</t>
  </si>
  <si>
    <t>南玉</t>
  </si>
  <si>
    <t>箱石</t>
  </si>
  <si>
    <t>樋越</t>
  </si>
  <si>
    <t>藤川</t>
  </si>
  <si>
    <t>八幡原</t>
  </si>
  <si>
    <t>与六分</t>
  </si>
  <si>
    <t>邑楽郡板倉町</t>
  </si>
  <si>
    <t>朝日野</t>
  </si>
  <si>
    <t>飯野</t>
  </si>
  <si>
    <t>泉野</t>
  </si>
  <si>
    <t>板倉</t>
  </si>
  <si>
    <t>岩田</t>
  </si>
  <si>
    <t>内蔵新田</t>
  </si>
  <si>
    <t>海老瀬</t>
  </si>
  <si>
    <t>大蔵</t>
  </si>
  <si>
    <t>大高嶋</t>
  </si>
  <si>
    <t>大荷場</t>
  </si>
  <si>
    <t>大曲</t>
  </si>
  <si>
    <t>下五箇</t>
  </si>
  <si>
    <t>西岡</t>
  </si>
  <si>
    <t>西岡新田</t>
  </si>
  <si>
    <t>離</t>
  </si>
  <si>
    <t>細谷</t>
  </si>
  <si>
    <t>籾谷</t>
  </si>
  <si>
    <t>除川</t>
  </si>
  <si>
    <t>邑楽郡明和町</t>
  </si>
  <si>
    <t>入ケ谷</t>
  </si>
  <si>
    <t>梅原</t>
  </si>
  <si>
    <t>江口</t>
  </si>
  <si>
    <t>大佐貫</t>
  </si>
  <si>
    <t>大輪</t>
  </si>
  <si>
    <t>上江黒</t>
  </si>
  <si>
    <t>川俣</t>
  </si>
  <si>
    <t>下江黒</t>
  </si>
  <si>
    <t>須賀</t>
  </si>
  <si>
    <t>千津井</t>
  </si>
  <si>
    <t>斗合田</t>
  </si>
  <si>
    <t>中谷</t>
  </si>
  <si>
    <t>新里</t>
  </si>
  <si>
    <t>南大島</t>
  </si>
  <si>
    <t>矢島</t>
  </si>
  <si>
    <t>邑楽郡千代田町</t>
  </si>
  <si>
    <t>赤岩西</t>
  </si>
  <si>
    <t>上五箇</t>
  </si>
  <si>
    <t>上中森</t>
  </si>
  <si>
    <t>萱野</t>
  </si>
  <si>
    <t>木崎</t>
  </si>
  <si>
    <t>下中森</t>
  </si>
  <si>
    <t>昭和</t>
  </si>
  <si>
    <t>新福寺</t>
  </si>
  <si>
    <t>瀬戸井</t>
  </si>
  <si>
    <t>鍋谷</t>
  </si>
  <si>
    <t>舞木</t>
  </si>
  <si>
    <t>舞木東</t>
  </si>
  <si>
    <t>邑楽郡大泉町</t>
  </si>
  <si>
    <t>朝日</t>
  </si>
  <si>
    <t>いずみ</t>
  </si>
  <si>
    <t>丘山</t>
  </si>
  <si>
    <t>上小泉</t>
  </si>
  <si>
    <t>北小泉</t>
  </si>
  <si>
    <t>古海</t>
  </si>
  <si>
    <t>坂田</t>
  </si>
  <si>
    <t>下小泉</t>
  </si>
  <si>
    <t>城之内</t>
  </si>
  <si>
    <t>住吉</t>
  </si>
  <si>
    <t>仙石</t>
  </si>
  <si>
    <t>中央</t>
  </si>
  <si>
    <t>西小泉</t>
  </si>
  <si>
    <t>東小泉</t>
  </si>
  <si>
    <t>日の出</t>
  </si>
  <si>
    <t>富士</t>
  </si>
  <si>
    <t>古氷</t>
  </si>
  <si>
    <t>吉田</t>
  </si>
  <si>
    <t>寄木戸</t>
  </si>
  <si>
    <t>邑楽郡邑楽町</t>
  </si>
  <si>
    <t>赤堀</t>
  </si>
  <si>
    <t>秋妻</t>
  </si>
  <si>
    <t>明野</t>
  </si>
  <si>
    <t>石打</t>
  </si>
  <si>
    <t>鶉</t>
  </si>
  <si>
    <t>鶉新田</t>
  </si>
  <si>
    <t>光善寺</t>
  </si>
  <si>
    <t>新中野</t>
  </si>
  <si>
    <t>狸塚</t>
  </si>
  <si>
    <t>自宅</t>
    <rPh sb="0" eb="1">
      <t>ジ</t>
    </rPh>
    <rPh sb="1" eb="2">
      <t>タク</t>
    </rPh>
    <phoneticPr fontId="1"/>
  </si>
  <si>
    <t>電話番号 自宅</t>
    <rPh sb="0" eb="4">
      <t>デンワバンゴウ</t>
    </rPh>
    <rPh sb="5" eb="6">
      <t>ジ</t>
    </rPh>
    <rPh sb="6" eb="7">
      <t>タク</t>
    </rPh>
    <phoneticPr fontId="17"/>
  </si>
  <si>
    <t>電話番号 携帯</t>
    <rPh sb="0" eb="2">
      <t>デンワ</t>
    </rPh>
    <rPh sb="2" eb="4">
      <t>バンゴウ</t>
    </rPh>
    <rPh sb="5" eb="6">
      <t>ケイ</t>
    </rPh>
    <rPh sb="6" eb="7">
      <t>オビ</t>
    </rPh>
    <phoneticPr fontId="17"/>
  </si>
  <si>
    <t>携帯</t>
    <rPh sb="0" eb="1">
      <t>ケイ</t>
    </rPh>
    <rPh sb="1" eb="2">
      <t>オビ</t>
    </rPh>
    <phoneticPr fontId="1"/>
  </si>
  <si>
    <t>〒</t>
    <phoneticPr fontId="1"/>
  </si>
  <si>
    <t>住　所２</t>
    <rPh sb="0" eb="1">
      <t>じゅう</t>
    </rPh>
    <rPh sb="2" eb="3">
      <t>しょ</t>
    </rPh>
    <phoneticPr fontId="17" type="Hiragana"/>
  </si>
  <si>
    <t>住　所</t>
    <phoneticPr fontId="17" type="Hiragana"/>
  </si>
  <si>
    <t>郵便番号1</t>
    <rPh sb="0" eb="4">
      <t>ゆうびんばんごう</t>
    </rPh>
    <phoneticPr fontId="17" type="Hiragana"/>
  </si>
  <si>
    <t>１－１－１</t>
    <phoneticPr fontId="17" type="Hiragana"/>
  </si>
  <si>
    <r>
      <t>住　所　</t>
    </r>
    <r>
      <rPr>
        <sz val="12"/>
        <color rgb="FFFF0000"/>
        <rFont val="ＭＳ Ｐゴシック"/>
        <family val="3"/>
        <charset val="128"/>
      </rPr>
      <t>※自動入力</t>
    </r>
    <rPh sb="0" eb="1">
      <t>ジュウ</t>
    </rPh>
    <rPh sb="2" eb="3">
      <t>ショ</t>
    </rPh>
    <rPh sb="5" eb="7">
      <t>ジドウ</t>
    </rPh>
    <rPh sb="7" eb="9">
      <t>ニュウリョク</t>
    </rPh>
    <phoneticPr fontId="17"/>
  </si>
  <si>
    <r>
      <t>住所修正　</t>
    </r>
    <r>
      <rPr>
        <sz val="12"/>
        <color rgb="FFFF0000"/>
        <rFont val="ＭＳ Ｐゴシック"/>
        <family val="3"/>
        <charset val="128"/>
      </rPr>
      <t>※自動入力部分の修正</t>
    </r>
    <rPh sb="0" eb="2">
      <t>じゅうしょ</t>
    </rPh>
    <rPh sb="2" eb="4">
      <t>しゅうせい</t>
    </rPh>
    <rPh sb="6" eb="8">
      <t>じどう</t>
    </rPh>
    <rPh sb="8" eb="10">
      <t>にゅうりょく</t>
    </rPh>
    <rPh sb="10" eb="12">
      <t>ぶぶん</t>
    </rPh>
    <rPh sb="13" eb="15">
      <t>しゅうせい</t>
    </rPh>
    <phoneticPr fontId="17" type="Hiragana"/>
  </si>
  <si>
    <t>1－1－1</t>
    <phoneticPr fontId="17" type="Hiragana"/>
  </si>
  <si>
    <t>緊急連絡先住所1</t>
    <phoneticPr fontId="17" type="Hiragana"/>
  </si>
  <si>
    <t>郵便番号</t>
    <rPh sb="0" eb="4">
      <t>ユウビンバンゴウ</t>
    </rPh>
    <phoneticPr fontId="1"/>
  </si>
  <si>
    <t>1-2-1</t>
    <phoneticPr fontId="17" type="Hiragana"/>
  </si>
  <si>
    <t>郵便番号2</t>
    <rPh sb="0" eb="4">
      <t>ゆうびんばんごう</t>
    </rPh>
    <phoneticPr fontId="17" type="Hiragana"/>
  </si>
  <si>
    <r>
      <t>緊急連絡先住所1-①</t>
    </r>
    <r>
      <rPr>
        <sz val="12"/>
        <color rgb="FFFF0000"/>
        <rFont val="ＭＳ Ｐゴシック"/>
        <family val="3"/>
        <charset val="128"/>
      </rPr>
      <t>※自動入力</t>
    </r>
    <rPh sb="0" eb="2">
      <t>キンキュウ</t>
    </rPh>
    <rPh sb="2" eb="5">
      <t>レンラクサキ</t>
    </rPh>
    <rPh sb="5" eb="7">
      <t>ジュウショ</t>
    </rPh>
    <rPh sb="11" eb="13">
      <t>ジドウ</t>
    </rPh>
    <rPh sb="13" eb="15">
      <t>ニュウリョク</t>
    </rPh>
    <phoneticPr fontId="17"/>
  </si>
  <si>
    <t>緊急連絡先住所1-②</t>
    <phoneticPr fontId="17" type="Hiragana"/>
  </si>
  <si>
    <t>郵便番号</t>
    <rPh sb="0" eb="4">
      <t>ゆうびんばんごう</t>
    </rPh>
    <phoneticPr fontId="17" type="Hiragana"/>
  </si>
  <si>
    <t>緊急連絡先住所2</t>
    <phoneticPr fontId="17" type="Hiragana"/>
  </si>
  <si>
    <t>緊急連絡先住所2-②</t>
    <phoneticPr fontId="17" type="Hiragana"/>
  </si>
  <si>
    <t>027-211-5555</t>
    <phoneticPr fontId="17" type="Hiragana"/>
  </si>
  <si>
    <r>
      <t>緊急連絡先住所1　</t>
    </r>
    <r>
      <rPr>
        <sz val="12"/>
        <color rgb="FFFF0000"/>
        <rFont val="ＭＳ Ｐゴシック"/>
        <family val="3"/>
        <charset val="128"/>
      </rPr>
      <t>※修正用</t>
    </r>
    <rPh sb="10" eb="12">
      <t>しゅうせい</t>
    </rPh>
    <rPh sb="12" eb="13">
      <t>よう</t>
    </rPh>
    <phoneticPr fontId="17" type="Hiragana"/>
  </si>
  <si>
    <r>
      <t>緊急連絡先住所2</t>
    </r>
    <r>
      <rPr>
        <sz val="12"/>
        <color rgb="FFFF0000"/>
        <rFont val="ＭＳ Ｐゴシック"/>
        <family val="3"/>
        <charset val="128"/>
      </rPr>
      <t>※修正用</t>
    </r>
    <rPh sb="9" eb="11">
      <t>しゅうせい</t>
    </rPh>
    <rPh sb="11" eb="12">
      <t>よう</t>
    </rPh>
    <phoneticPr fontId="17" type="Hiragana"/>
  </si>
  <si>
    <r>
      <t>緊急連絡先住所2-①</t>
    </r>
    <r>
      <rPr>
        <sz val="12"/>
        <color rgb="FFFF0000"/>
        <rFont val="ＭＳ Ｐゴシック"/>
        <family val="3"/>
        <charset val="128"/>
      </rPr>
      <t>※自動入力</t>
    </r>
    <rPh sb="0" eb="2">
      <t>キンキュウレンラクサキ172</t>
    </rPh>
    <rPh sb="11" eb="13">
      <t>じどう</t>
    </rPh>
    <rPh sb="13" eb="15">
      <t>にゅうりょく</t>
    </rPh>
    <phoneticPr fontId="17" type="Hiragana"/>
  </si>
  <si>
    <t>その他連絡先住所１-②</t>
    <phoneticPr fontId="17" type="Hiragana"/>
  </si>
  <si>
    <r>
      <t>その他連絡先住所1‐①</t>
    </r>
    <r>
      <rPr>
        <sz val="12"/>
        <color rgb="FFFF0000"/>
        <rFont val="ＭＳ Ｐゴシック"/>
        <family val="3"/>
        <charset val="128"/>
      </rPr>
      <t>※自動入力</t>
    </r>
    <rPh sb="2" eb="3">
      <t>た</t>
    </rPh>
    <rPh sb="3" eb="6">
      <t>れんらくさき</t>
    </rPh>
    <rPh sb="6" eb="8">
      <t>じゅうしょ</t>
    </rPh>
    <rPh sb="12" eb="16">
      <t>じどうにゅうりょく</t>
    </rPh>
    <phoneticPr fontId="17" type="Hiragana"/>
  </si>
  <si>
    <r>
      <t>その他連絡先住所1</t>
    </r>
    <r>
      <rPr>
        <sz val="12"/>
        <color rgb="FFFF0000"/>
        <rFont val="ＭＳ Ｐゴシック"/>
        <family val="3"/>
        <charset val="128"/>
      </rPr>
      <t>※修正用</t>
    </r>
    <rPh sb="10" eb="13">
      <t>しゅうせいよう</t>
    </rPh>
    <phoneticPr fontId="17" type="Hiragana"/>
  </si>
  <si>
    <t>１－２－３</t>
    <phoneticPr fontId="17" type="Hiragana"/>
  </si>
  <si>
    <t>その他連絡先住所2</t>
    <phoneticPr fontId="17" type="Hiragana"/>
  </si>
  <si>
    <t>その他連絡先住所1</t>
    <phoneticPr fontId="17" type="Hiragana"/>
  </si>
  <si>
    <t>郵便番号
その他１</t>
    <rPh sb="0" eb="4">
      <t>ゆうびんばんごう</t>
    </rPh>
    <rPh sb="7" eb="8">
      <t>た</t>
    </rPh>
    <phoneticPr fontId="17" type="Hiragana"/>
  </si>
  <si>
    <t>郵便番号
その他2</t>
    <rPh sb="0" eb="4">
      <t>ゆうびんばんごうた2</t>
    </rPh>
    <phoneticPr fontId="17" type="Hiragana"/>
  </si>
  <si>
    <t>その他連絡先住所2-②</t>
    <phoneticPr fontId="17" type="Hiragana"/>
  </si>
  <si>
    <r>
      <t>その他連絡先住所2-①</t>
    </r>
    <r>
      <rPr>
        <sz val="12"/>
        <color rgb="FFFF0000"/>
        <rFont val="ＭＳ Ｐゴシック"/>
        <family val="3"/>
        <charset val="128"/>
      </rPr>
      <t>※自動入力</t>
    </r>
    <rPh sb="2" eb="3">
      <t>た</t>
    </rPh>
    <rPh sb="3" eb="6">
      <t>れんらくさき</t>
    </rPh>
    <rPh sb="6" eb="8">
      <t>じゅうしょ</t>
    </rPh>
    <rPh sb="12" eb="14">
      <t>じどう</t>
    </rPh>
    <rPh sb="14" eb="16">
      <t>にゅうりょく</t>
    </rPh>
    <phoneticPr fontId="17" type="Hiragana"/>
  </si>
  <si>
    <r>
      <t>その他連絡先住所2</t>
    </r>
    <r>
      <rPr>
        <sz val="12"/>
        <color rgb="FFFF0000"/>
        <rFont val="ＭＳ Ｐゴシック"/>
        <family val="3"/>
        <charset val="128"/>
      </rPr>
      <t>※修正用</t>
    </r>
    <rPh sb="10" eb="12">
      <t>しゅうせい</t>
    </rPh>
    <rPh sb="12" eb="13">
      <t>よう</t>
    </rPh>
    <phoneticPr fontId="17" type="Hiragana"/>
  </si>
  <si>
    <t>３－４－５</t>
    <phoneticPr fontId="17" type="Hiragana"/>
  </si>
  <si>
    <t>住所(鍵を預けている人）②</t>
    <rPh sb="0" eb="2">
      <t>じゅうしょかぎ2</t>
    </rPh>
    <phoneticPr fontId="17" type="Hiragana"/>
  </si>
  <si>
    <r>
      <t>住所(鍵を預けている人）</t>
    </r>
    <r>
      <rPr>
        <sz val="12"/>
        <color rgb="FFFF0000"/>
        <rFont val="ＭＳ Ｐゴシック"/>
        <family val="3"/>
        <charset val="128"/>
      </rPr>
      <t>※自動入力</t>
    </r>
    <rPh sb="0" eb="2">
      <t>じゅうしょ</t>
    </rPh>
    <rPh sb="3" eb="4">
      <t>かぎ</t>
    </rPh>
    <rPh sb="5" eb="6">
      <t>あず</t>
    </rPh>
    <rPh sb="10" eb="11">
      <t>ひと</t>
    </rPh>
    <rPh sb="13" eb="15">
      <t>じどう</t>
    </rPh>
    <rPh sb="15" eb="17">
      <t>にゅうりょく</t>
    </rPh>
    <phoneticPr fontId="17" type="Hiragana"/>
  </si>
  <si>
    <r>
      <t>住所(鍵を預けている人）</t>
    </r>
    <r>
      <rPr>
        <sz val="12"/>
        <color rgb="FFFF0000"/>
        <rFont val="ＭＳ Ｐゴシック"/>
        <family val="3"/>
        <charset val="128"/>
      </rPr>
      <t>※修正用</t>
    </r>
    <rPh sb="0" eb="2">
      <t>じゅうしょかぎ3</t>
    </rPh>
    <rPh sb="13" eb="15">
      <t>しゅうせい</t>
    </rPh>
    <rPh sb="15" eb="16">
      <t>よう</t>
    </rPh>
    <phoneticPr fontId="17" type="Hiragana"/>
  </si>
  <si>
    <t>住所(鍵を預けている人）</t>
    <rPh sb="0" eb="2">
      <t>じゅうしょかぎ4</t>
    </rPh>
    <phoneticPr fontId="17" type="Hiragana"/>
  </si>
  <si>
    <t>２－２－２</t>
    <phoneticPr fontId="17" type="Hiragana"/>
  </si>
  <si>
    <t>電話番号　鍵</t>
    <rPh sb="0" eb="2">
      <t>デンワバンゴウ33</t>
    </rPh>
    <rPh sb="5" eb="6">
      <t>かぎ</t>
    </rPh>
    <phoneticPr fontId="17" type="Hiragana"/>
  </si>
  <si>
    <t>郵便番号 鍵</t>
    <rPh sb="0" eb="4">
      <t>ゆうびんばんごうた22</t>
    </rPh>
    <rPh sb="5" eb="6">
      <t>かぎ</t>
    </rPh>
    <phoneticPr fontId="17" type="Hiragana"/>
  </si>
  <si>
    <t>◆救急時・災害時の情報提供先◆
消防・警察・前橋市・前橋市社会福祉協議会・民生児童委員・医療機関</t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</si>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</sst>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000000"/>
      <name val="Times New Roman"/>
      <family val="1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20"/>
      <color theme="0" tint="-0.499984740745262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5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/>
    <xf numFmtId="0" fontId="7" fillId="0" borderId="11" xfId="0" applyFont="1" applyBorder="1">
      <alignment vertical="center"/>
    </xf>
    <xf numFmtId="0" fontId="13" fillId="0" borderId="11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25" xfId="0" applyFont="1" applyBorder="1">
      <alignment vertical="center"/>
    </xf>
    <xf numFmtId="0" fontId="7" fillId="0" borderId="19" xfId="0" applyFont="1" applyBorder="1" applyAlignment="1">
      <alignment vertical="center" wrapText="1" shrinkToFit="1"/>
    </xf>
    <xf numFmtId="0" fontId="11" fillId="2" borderId="0" xfId="0" applyFont="1" applyFill="1" applyAlignment="1" applyProtection="1">
      <alignment horizontal="center" vertical="center"/>
      <protection locked="0"/>
    </xf>
    <xf numFmtId="0" fontId="21" fillId="2" borderId="14" xfId="0" applyFont="1" applyFill="1" applyBorder="1">
      <alignment vertical="center"/>
    </xf>
    <xf numFmtId="0" fontId="19" fillId="2" borderId="16" xfId="0" applyFont="1" applyFill="1" applyBorder="1">
      <alignment vertical="center"/>
    </xf>
    <xf numFmtId="0" fontId="19" fillId="2" borderId="16" xfId="0" applyFont="1" applyFill="1" applyBorder="1" applyAlignment="1">
      <alignment horizontal="center" vertical="center" textRotation="255"/>
    </xf>
    <xf numFmtId="0" fontId="21" fillId="2" borderId="0" xfId="0" applyFont="1" applyFill="1">
      <alignment vertical="center"/>
    </xf>
    <xf numFmtId="0" fontId="22" fillId="0" borderId="0" xfId="0" applyFont="1">
      <alignment vertical="center"/>
    </xf>
    <xf numFmtId="0" fontId="7" fillId="0" borderId="13" xfId="0" applyFont="1" applyBorder="1" applyAlignment="1">
      <alignment vertical="center" textRotation="255" shrinkToFit="1"/>
    </xf>
    <xf numFmtId="0" fontId="19" fillId="2" borderId="15" xfId="0" applyFont="1" applyFill="1" applyBorder="1" applyAlignment="1">
      <alignment horizontal="center" vertical="center" textRotation="255"/>
    </xf>
    <xf numFmtId="0" fontId="4" fillId="0" borderId="24" xfId="0" applyFont="1" applyBorder="1" applyAlignment="1">
      <alignment horizontal="right" vertical="center" shrinkToFit="1"/>
    </xf>
    <xf numFmtId="0" fontId="13" fillId="0" borderId="26" xfId="0" applyFont="1" applyBorder="1" applyAlignment="1">
      <alignment horizontal="left" vertical="center" shrinkToFit="1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3" xfId="0" applyFont="1" applyBorder="1" applyAlignment="1" applyProtection="1">
      <alignment horizontal="left" vertical="center"/>
      <protection locked="0"/>
    </xf>
    <xf numFmtId="0" fontId="29" fillId="0" borderId="3" xfId="0" applyFont="1" applyBorder="1" applyProtection="1">
      <alignment vertical="center"/>
      <protection locked="0"/>
    </xf>
    <xf numFmtId="14" fontId="29" fillId="0" borderId="16" xfId="0" applyNumberFormat="1" applyFont="1" applyBorder="1" applyAlignment="1" applyProtection="1">
      <alignment horizontal="left" vertical="center"/>
      <protection locked="0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6" xfId="0" applyFont="1" applyBorder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1" xfId="0" applyFont="1" applyBorder="1" applyAlignment="1" applyProtection="1">
      <alignment horizontal="left" vertical="center"/>
      <protection locked="0"/>
    </xf>
    <xf numFmtId="14" fontId="29" fillId="0" borderId="13" xfId="0" applyNumberFormat="1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29" fillId="0" borderId="13" xfId="0" applyFont="1" applyBorder="1">
      <alignment vertical="center"/>
    </xf>
    <xf numFmtId="0" fontId="29" fillId="0" borderId="4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>
      <alignment horizontal="left" vertical="center" shrinkToFit="1"/>
    </xf>
    <xf numFmtId="0" fontId="30" fillId="0" borderId="17" xfId="0" applyFont="1" applyBorder="1" applyAlignment="1">
      <alignment vertical="center" shrinkToFit="1"/>
    </xf>
    <xf numFmtId="0" fontId="30" fillId="0" borderId="10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49" fontId="26" fillId="0" borderId="13" xfId="0" applyNumberFormat="1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>
      <alignment horizontal="left" vertical="center" shrinkToFit="1"/>
    </xf>
    <xf numFmtId="49" fontId="26" fillId="0" borderId="16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 wrapText="1" shrinkToFit="1"/>
    </xf>
    <xf numFmtId="14" fontId="28" fillId="3" borderId="16" xfId="0" applyNumberFormat="1" applyFont="1" applyFill="1" applyBorder="1" applyAlignment="1">
      <alignment horizontal="left" vertical="center"/>
    </xf>
    <xf numFmtId="0" fontId="28" fillId="3" borderId="3" xfId="0" applyFont="1" applyFill="1" applyBorder="1">
      <alignment vertical="center"/>
    </xf>
    <xf numFmtId="0" fontId="24" fillId="3" borderId="16" xfId="0" applyFont="1" applyFill="1" applyBorder="1" applyAlignment="1">
      <alignment horizontal="left" vertical="center"/>
    </xf>
    <xf numFmtId="0" fontId="28" fillId="3" borderId="16" xfId="0" applyFont="1" applyFill="1" applyBorder="1" applyAlignment="1">
      <alignment horizontal="left" vertical="center"/>
    </xf>
    <xf numFmtId="49" fontId="24" fillId="3" borderId="16" xfId="0" applyNumberFormat="1" applyFont="1" applyFill="1" applyBorder="1" applyAlignment="1">
      <alignment horizontal="left" vertical="center"/>
    </xf>
    <xf numFmtId="0" fontId="28" fillId="3" borderId="16" xfId="0" applyFont="1" applyFill="1" applyBorder="1">
      <alignment vertical="center"/>
    </xf>
    <xf numFmtId="0" fontId="28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7" fillId="0" borderId="32" xfId="0" applyFont="1" applyBorder="1" applyAlignment="1">
      <alignment vertical="center" textRotation="255"/>
    </xf>
    <xf numFmtId="0" fontId="1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vertical="center" shrinkToFit="1"/>
    </xf>
    <xf numFmtId="0" fontId="28" fillId="3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vertical="center" wrapText="1" shrinkToFit="1"/>
    </xf>
    <xf numFmtId="0" fontId="33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/>
    </xf>
    <xf numFmtId="0" fontId="3" fillId="0" borderId="22" xfId="0" applyFont="1" applyBorder="1" applyAlignment="1">
      <alignment horizontal="left"/>
    </xf>
    <xf numFmtId="0" fontId="7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177" fontId="7" fillId="0" borderId="26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13" fillId="0" borderId="21" xfId="0" applyFont="1" applyBorder="1" applyAlignment="1">
      <alignment horizontal="center" shrinkToFit="1"/>
    </xf>
    <xf numFmtId="0" fontId="13" fillId="0" borderId="23" xfId="0" applyFont="1" applyBorder="1" applyAlignment="1">
      <alignment horizontal="center" shrinkToFit="1"/>
    </xf>
    <xf numFmtId="0" fontId="7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9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9" fillId="2" borderId="1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112"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19" formatCode="yyyy/m/d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19" formatCode="yyyy/m/d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numFmt numFmtId="19" formatCode="yyyy/m/d"/>
      <fill>
        <patternFill patternType="solid">
          <fgColor indexed="64"/>
          <bgColor rgb="FFFFC0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ＭＳ Ｐ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99"/>
      <color rgb="FFCCFF99"/>
      <color rgb="FFCCFF66"/>
      <color rgb="FF99FF66"/>
      <color rgb="FF66FF33"/>
      <color rgb="FFCCFFCC"/>
      <color rgb="FF385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163286</xdr:colOff>
      <xdr:row>29</xdr:row>
      <xdr:rowOff>27215</xdr:rowOff>
    </xdr:from>
    <xdr:to>
      <xdr:col>21</xdr:col>
      <xdr:colOff>353786</xdr:colOff>
      <xdr:row>29</xdr:row>
      <xdr:rowOff>376920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59286" y="11695340"/>
          <a:ext cx="1638300" cy="349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400"/>
            <a:t>★裏面もあります</a:t>
          </a:r>
          <a:endParaRPr kumimoji="1" lang="en-US" altLang="ja-JP" sz="1400"/>
        </a:p>
      </xdr:txBody>
    </xdr:sp>
    <xdr:clientData/>
  </xdr:twoCellAnchor>
  <xdr:oneCellAnchor>
    <xdr:from>
      <xdr:col>18</xdr:col>
      <xdr:colOff>236986</xdr:colOff>
      <xdr:row>0</xdr:row>
      <xdr:rowOff>27585</xdr:rowOff>
    </xdr:from>
    <xdr:ext cx="1135760" cy="23911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A6CD75-1555-871D-313E-876D9692D531}"/>
            </a:ext>
          </a:extLst>
        </xdr:cNvPr>
        <xdr:cNvSpPr/>
      </xdr:nvSpPr>
      <xdr:spPr>
        <a:xfrm>
          <a:off x="6694936" y="27585"/>
          <a:ext cx="1135760" cy="23911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（様式第</a:t>
          </a:r>
          <a:r>
            <a:rPr lang="en-US" altLang="ja-JP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号）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D71974-FD59-414D-BD45-E44BA95A5BC6}" name="入力フォーム一覧" displayName="入力フォーム一覧" ref="A2:DB103" totalsRowShown="0" headerRowDxfId="111" dataDxfId="109" headerRowBorderDxfId="110" tableBorderDxfId="108" totalsRowBorderDxfId="107">
  <tableColumns count="106">
    <tableColumn id="1" xr3:uid="{1F7D11A1-1B81-4276-A4D6-074AA21CE06D}" name="No." dataDxfId="106"/>
    <tableColumn id="2" xr3:uid="{A854F347-FB5C-4767-8A15-B05C0DAA0B43}" name="記入日" dataDxfId="105"/>
    <tableColumn id="4" xr3:uid="{E9AA2CD8-B2B9-43CF-9179-D34A125B878C}" name="氏　名" dataDxfId="104"/>
    <tableColumn id="3" xr3:uid="{00745FA0-3AF9-4404-9C8F-39D213116576}" name="ふりがな※自動入力" dataDxfId="103">
      <calculatedColumnFormula>IF(E3="",PHONETIC(C3),入力フォーム一覧[[#This Row],[ふりがな※修正用]])</calculatedColumnFormula>
    </tableColumn>
    <tableColumn id="76" xr3:uid="{91B55A5F-7990-46E0-A9DA-CA46861616C2}" name="ふりがな※修正用" dataDxfId="102"/>
    <tableColumn id="5" xr3:uid="{460E33AE-7F69-4431-8658-5C3030537D3D}" name="性別" dataDxfId="101"/>
    <tableColumn id="79" xr3:uid="{A4A9AA4C-41F9-4856-931F-A5FBC8ED811E}" name="血液型Rh" dataDxfId="100"/>
    <tableColumn id="78" xr3:uid="{DFD8CC3F-57B8-4869-9246-2A05E0468318}" name="血液型ABO" dataDxfId="99"/>
    <tableColumn id="6" xr3:uid="{212BB292-B94A-45B7-9B10-847052890598}" name="生年月日" dataDxfId="98"/>
    <tableColumn id="83" xr3:uid="{9ABFD75E-5341-468C-A716-68DC2D967C14}" name="郵便番号" dataDxfId="97"/>
    <tableColumn id="7" xr3:uid="{C7E3BA10-5E1B-4A91-B89D-87F4DAA63022}" name="住　所　※自動入力" dataDxfId="96"/>
    <tableColumn id="84" xr3:uid="{B9CC56F2-1E75-4D34-8B77-465143ECE66B}" name="住　所２" dataDxfId="95"/>
    <tableColumn id="86" xr3:uid="{8A9379BC-85B9-47F7-B43A-CF93DD255A1A}" name="住所修正　※自動入力部分の修正" dataDxfId="94"/>
    <tableColumn id="87" xr3:uid="{96A243F6-0B45-479A-8B70-6D4551EE318D}" name="住　所" dataDxfId="93">
      <calculatedColumnFormula>_xlfn.TEXTJOIN("",,K3,L3)</calculatedColumnFormula>
    </tableColumn>
    <tableColumn id="8" xr3:uid="{E30529CA-FCD8-436E-ADDB-FFCF4B63EEAD}" name="電話番号 自宅" dataDxfId="92"/>
    <tableColumn id="9" xr3:uid="{3D773A93-7B85-4F36-9FBB-49EB2C845B96}" name="電話番号 携帯" dataDxfId="91"/>
    <tableColumn id="10" xr3:uid="{9439CD85-DFE8-4D4B-9659-BDE2518C167C}" name="同居家族" dataDxfId="90"/>
    <tableColumn id="11" xr3:uid="{275B0689-23BA-44D8-8D8F-E9F689609E1F}" name="同居家族名前" dataDxfId="89"/>
    <tableColumn id="12" xr3:uid="{BF726BEA-AD37-4431-ACF9-26A7335E0E9F}" name="ぜんそく" dataDxfId="88"/>
    <tableColumn id="13" xr3:uid="{85E2397C-36E9-4F10-9509-7430C5A33E72}" name="高血圧" dataDxfId="87"/>
    <tableColumn id="14" xr3:uid="{719C4809-61E6-4B6A-ABFD-2C112DFFF53F}" name="糖尿病" dataDxfId="86"/>
    <tableColumn id="15" xr3:uid="{00491FF3-ADF7-4467-B8E0-7D9CD05E257D}" name="高脂血症" dataDxfId="85"/>
    <tableColumn id="16" xr3:uid="{F72DE394-74B4-4446-A1C5-42B196384E3D}" name="脳梗塞" dataDxfId="84"/>
    <tableColumn id="17" xr3:uid="{E90BAA5A-DFE4-47D0-B928-E01312E84C42}" name="心臓病" dataDxfId="83"/>
    <tableColumn id="18" xr3:uid="{EFA4CC0E-EF4A-4480-AC58-2C07588114EC}" name="肝炎" dataDxfId="82"/>
    <tableColumn id="19" xr3:uid="{1FA98585-87A2-47DB-8754-014ADE4C7D11}" name="腎臓病" dataDxfId="81"/>
    <tableColumn id="20" xr3:uid="{FD9804C5-D4F2-48F1-B6F1-89C5FB29FA12}" name="緑内障" dataDxfId="80"/>
    <tableColumn id="21" xr3:uid="{8F6FF8DC-D7A1-4F1F-9461-0395B1776E0B}" name="前立腺肥大" dataDxfId="79"/>
    <tableColumn id="22" xr3:uid="{45F6BCE3-C248-4B25-862E-EBEC2557EE09}" name="結核" dataDxfId="78"/>
    <tableColumn id="23" xr3:uid="{B2E5BA22-7F15-433F-84E4-A89BD0CF3BE2}" name="癌" dataDxfId="77"/>
    <tableColumn id="24" xr3:uid="{0D930FE0-4B5F-4C80-B1B1-8FCFEA924776}" name="ぜんそく2" dataDxfId="76">
      <calculatedColumnFormula>IF(S3="有",S$2,"")</calculatedColumnFormula>
    </tableColumn>
    <tableColumn id="25" xr3:uid="{C817B3E9-9A40-4277-96DC-C129498B5A8C}" name="高血圧2" dataDxfId="75">
      <calculatedColumnFormula>IF(T3="有",T$2,"")</calculatedColumnFormula>
    </tableColumn>
    <tableColumn id="26" xr3:uid="{0C8ED1AE-2323-4FC9-BEEF-9DC788168AC7}" name="糖尿病2" dataDxfId="74">
      <calculatedColumnFormula>IF(U3="有",U$2,"")</calculatedColumnFormula>
    </tableColumn>
    <tableColumn id="27" xr3:uid="{C270AD8A-42FB-4275-9493-9BF0D5753E82}" name="高脂血症2" dataDxfId="73">
      <calculatedColumnFormula>IF(V3="有",V$2,"")</calculatedColumnFormula>
    </tableColumn>
    <tableColumn id="28" xr3:uid="{A04DACD6-6CC9-4136-BCFE-0DCCF8E4B79F}" name="脳梗塞2" dataDxfId="72">
      <calculatedColumnFormula>IF(W3="有",W$2,"")</calculatedColumnFormula>
    </tableColumn>
    <tableColumn id="29" xr3:uid="{025B29A1-438F-4B4F-931A-88EACA4EFE79}" name="心臓病2" dataDxfId="71">
      <calculatedColumnFormula>IF(X3="有",X$2,"")</calculatedColumnFormula>
    </tableColumn>
    <tableColumn id="30" xr3:uid="{8FE52E27-F9EB-41B3-B983-779A8F3A5C7E}" name="肝炎2" dataDxfId="70">
      <calculatedColumnFormula>IF(Y3="有",Y$2,"")</calculatedColumnFormula>
    </tableColumn>
    <tableColumn id="31" xr3:uid="{F214B97E-CB26-4409-8A3C-0E0A43AB9046}" name="腎臓病2" dataDxfId="69">
      <calculatedColumnFormula>IF(Z3="有",Z$2,"")</calculatedColumnFormula>
    </tableColumn>
    <tableColumn id="32" xr3:uid="{E6053217-031B-40E3-B523-DFE78BFF4701}" name="緑内障2" dataDxfId="68">
      <calculatedColumnFormula>IF(AA3="有",AA$2,"")</calculatedColumnFormula>
    </tableColumn>
    <tableColumn id="33" xr3:uid="{20ABB870-6BCF-496D-B788-A164412BF398}" name="前立腺肥大2" dataDxfId="67">
      <calculatedColumnFormula>IF(AB3="有",AB$2,"")</calculatedColumnFormula>
    </tableColumn>
    <tableColumn id="34" xr3:uid="{24594416-4AB1-479C-A610-ED1F432DDCE1}" name="結核2" dataDxfId="66">
      <calculatedColumnFormula>IF(AC3="有",AC$2,"")</calculatedColumnFormula>
    </tableColumn>
    <tableColumn id="35" xr3:uid="{77CB1B68-4EB0-4152-8953-AE5BFC5D6A12}" name="癌2" dataDxfId="65">
      <calculatedColumnFormula>IF(AD3="有",AD$2,"")</calculatedColumnFormula>
    </tableColumn>
    <tableColumn id="36" xr3:uid="{5EC9317A-0DD9-417F-8094-A7F34B94E263}" name="その他の持病" dataDxfId="64"/>
    <tableColumn id="37" xr3:uid="{035B0374-DC10-4FA3-98E3-8BD90244B12D}" name="集計1" dataDxfId="63">
      <calculatedColumnFormula>_xlfn.TEXTJOIN(" , ",,AE3,AF3,AG3,AH3,AI3,AJ3)</calculatedColumnFormula>
    </tableColumn>
    <tableColumn id="77" xr3:uid="{5FBE0A1E-A2EF-4FCD-BC71-21DFD35C813B}" name="集計2" dataDxfId="62">
      <calculatedColumnFormula>_xlfn.TEXTJOIN(" , ",,AK3,AL3,AM3,AN3,AO3,AP3)</calculatedColumnFormula>
    </tableColumn>
    <tableColumn id="38" xr3:uid="{BAC902B1-A1DC-471A-B5FD-159D2C96250A}" name="かかりつけ医療機関１" dataDxfId="61"/>
    <tableColumn id="39" xr3:uid="{631501B8-41F2-4140-81B1-464847F53C4D}" name="医師名1" dataDxfId="60"/>
    <tableColumn id="80" xr3:uid="{F583175F-99E4-4454-B883-930DB6A84B67}" name="医師名1 電話番号" dataDxfId="59"/>
    <tableColumn id="40" xr3:uid="{C239B522-CD00-43C1-8D48-8C084F53E131}" name="かかりつけ医療機関2" dataDxfId="58"/>
    <tableColumn id="41" xr3:uid="{2E5FB8CB-5FEF-4094-A3D5-65704D0306A0}" name="医師名2" dataDxfId="57"/>
    <tableColumn id="81" xr3:uid="{4BD623F3-1ADC-4AB7-BEC9-DA90AE75D488}" name="医師名2 電話番号" dataDxfId="56"/>
    <tableColumn id="42" xr3:uid="{D6928D4F-D63F-460C-862D-EA5FD69F0CFF}" name="手 術 歴" dataDxfId="55"/>
    <tableColumn id="43" xr3:uid="{31932B17-DE7E-48CF-AABB-145E99E20F12}" name="お薬手帳置き場所" dataDxfId="54"/>
    <tableColumn id="44" xr3:uid="{D63BC422-6B06-4211-9D70-DA10D83A6C06}" name="常備薬置き場所" dataDxfId="53"/>
    <tableColumn id="45" xr3:uid="{E1628FE3-FFC3-4613-81E0-DA2C4E273A85}" name="かかりつけ薬局" dataDxfId="52"/>
    <tableColumn id="82" xr3:uid="{2C7921D8-FD22-4111-83DC-5E073F70FE94}" name="かかりつけ薬局　電話番号" dataDxfId="51"/>
    <tableColumn id="46" xr3:uid="{D9FE50B3-252D-4651-A922-9C8A82F9C3CD}" name="アレルギー" dataDxfId="50"/>
    <tableColumn id="47" xr3:uid="{AD23E848-2166-4B86-AF23-8428B3B0E12B}" name="有の場合は名称" dataDxfId="49"/>
    <tableColumn id="48" xr3:uid="{41A58F0D-57D8-48B5-B20B-EE25FE5B7C49}" name="障害" dataDxfId="48"/>
    <tableColumn id="49" xr3:uid="{2D22D774-DF00-4BEF-BD83-05725385A192}" name="有の場合 障害名" dataDxfId="47"/>
    <tableColumn id="50" xr3:uid="{502342FA-F1F8-4663-8390-6B30E2CCDF83}" name="障害等級" dataDxfId="46"/>
    <tableColumn id="51" xr3:uid="{2F8AA296-2F98-4BED-8404-3CFBC1E51153}" name="療育" dataDxfId="45"/>
    <tableColumn id="52" xr3:uid="{778EB3C2-BCA4-44D6-A49E-990C04482D1A}" name="精神" dataDxfId="44"/>
    <tableColumn id="53" xr3:uid="{38FB1CAD-2097-4E82-84B3-60BD704D0BC3}" name="緊急連絡先氏名1" dataDxfId="43"/>
    <tableColumn id="54" xr3:uid="{C48274B2-D1AC-41AB-99F3-F8354251889D}" name="続き柄1" dataDxfId="42"/>
    <tableColumn id="88" xr3:uid="{F0693031-7B2F-4D34-B796-16D0878E9CAE}" name="郵便番号1" dataDxfId="41"/>
    <tableColumn id="55" xr3:uid="{FEAA5041-B5F5-4B99-8AA8-A77DA53E340E}" name="緊急連絡先住所1-①※自動入力" dataDxfId="40"/>
    <tableColumn id="89" xr3:uid="{43D182DC-40F8-4865-859F-B7C46275A75F}" name="緊急連絡先住所1-②" dataDxfId="39"/>
    <tableColumn id="91" xr3:uid="{D634BB17-3A42-4479-AFC5-5939BCF824EE}" name="緊急連絡先住所1　※修正用" dataDxfId="38"/>
    <tableColumn id="90" xr3:uid="{3C02F9D5-85E4-40B7-9C33-2DE7D3C26C77}" name="緊急連絡先住所1" dataDxfId="37">
      <calculatedColumnFormula>_xlfn.TEXTJOIN("",,BO3,BP3)</calculatedColumnFormula>
    </tableColumn>
    <tableColumn id="56" xr3:uid="{D9B84FAF-4537-4085-BFB9-EEC37275A7D5}" name="緊急自宅1" dataDxfId="36"/>
    <tableColumn id="57" xr3:uid="{62E3CDB9-D611-449F-B6C4-83DC7DA25B34}" name="緊急携帯1" dataDxfId="35"/>
    <tableColumn id="58" xr3:uid="{3EF32BD9-532F-478B-851D-B8B773061B4A}" name="緊急連絡先氏名2" dataDxfId="34"/>
    <tableColumn id="59" xr3:uid="{39A4EDDA-9E47-4199-843A-688E6EAE7309}" name="続き柄2" dataDxfId="33"/>
    <tableColumn id="85" xr3:uid="{6DCFEDA8-6E45-4FE7-89AE-45107A56CD83}" name="郵便番号2" dataDxfId="32"/>
    <tableColumn id="60" xr3:uid="{1FE3A4EE-622E-4EF5-8158-FC2D3F5B359D}" name="緊急連絡先住所2-①※自動入力" dataDxfId="31"/>
    <tableColumn id="92" xr3:uid="{5C6DD267-EA4C-4CDA-9F54-285CFE52A3B1}" name="緊急連絡先住所2-②" dataDxfId="30"/>
    <tableColumn id="93" xr3:uid="{CF158539-BB4E-43E6-BCF1-1BC435BA4866}" name="緊急連絡先住所2※修正用" dataDxfId="29">
      <calculatedColumnFormula>_xlfn.TEXTJOIN("",,BW3,BX3)</calculatedColumnFormula>
    </tableColumn>
    <tableColumn id="94" xr3:uid="{8758C564-48CA-4762-9B7B-97725B9F86C5}" name="緊急連絡先住所2" dataDxfId="28">
      <calculatedColumnFormula>_xlfn.TEXTJOIN("",,BX3,BY3)</calculatedColumnFormula>
    </tableColumn>
    <tableColumn id="61" xr3:uid="{D3D1CE1C-3CA7-4E8A-973E-6EC9BE20F017}" name="緊急自宅2" dataDxfId="27"/>
    <tableColumn id="62" xr3:uid="{3F589684-1B81-495A-B378-3331C20E272E}" name="緊急携帯2" dataDxfId="26"/>
    <tableColumn id="63" xr3:uid="{2B3B291F-22AA-4351-A099-4E5CEDC5E10B}" name="その他連絡先氏名1" dataDxfId="25"/>
    <tableColumn id="64" xr3:uid="{F058E3F4-8BDA-494A-9FF1-7190F9D9D9DB}" name="続き柄3" dataDxfId="24"/>
    <tableColumn id="95" xr3:uid="{9D26D836-F229-41E0-B49B-F167FFEBF518}" name="郵便番号_x000a_その他１" dataDxfId="23"/>
    <tableColumn id="65" xr3:uid="{B620CB40-D506-4A99-B16E-688DCC7DBF84}" name="その他連絡先住所1‐①※自動入力" dataDxfId="22"/>
    <tableColumn id="97" xr3:uid="{BC4BEF31-4BC4-459B-9E30-687178B290FB}" name="その他連絡先住所１-②" dataDxfId="21"/>
    <tableColumn id="96" xr3:uid="{E52D4FB1-1A46-4083-9952-5865B78B668A}" name="その他連絡先住所1※修正用" dataDxfId="20"/>
    <tableColumn id="98" xr3:uid="{86C47773-DD73-4C62-990B-39C05204EC6A}" name="その他連絡先住所1" dataDxfId="19">
      <calculatedColumnFormula>_xlfn.TEXTJOIN("",,CG3,CH3)</calculatedColumnFormula>
    </tableColumn>
    <tableColumn id="66" xr3:uid="{6432A310-9227-481D-B7CE-81D8752E58A7}" name="電話番号1" dataDxfId="18"/>
    <tableColumn id="67" xr3:uid="{05A2E55C-5B67-4692-87D2-3E86F5A9EA7B}" name="その他連絡先氏名2" dataDxfId="17"/>
    <tableColumn id="68" xr3:uid="{0434C31F-74FE-450A-983D-E9DD15FEC463}" name="続き柄4" dataDxfId="16"/>
    <tableColumn id="99" xr3:uid="{C71484B7-1B31-4F30-A1A2-E5B17B98B5EB}" name="郵便番号_x000a_その他2" dataDxfId="15"/>
    <tableColumn id="69" xr3:uid="{6DF4B004-A698-487B-AD9E-10DC5C756085}" name="その他連絡先住所2-①※自動入力" dataDxfId="14">
      <calculatedColumnFormula>IF(CN3="","",IF(CQ3="",VLOOKUP(CN3,〒検索群馬!A:E,5,FALSE),CQ3))</calculatedColumnFormula>
    </tableColumn>
    <tableColumn id="102" xr3:uid="{AD80B264-81A0-40A2-AE59-3473A22CB7FA}" name="その他連絡先住所2-②" dataDxfId="13"/>
    <tableColumn id="101" xr3:uid="{AFEAA048-9CD9-4498-B711-B620BC368972}" name="その他連絡先住所2※修正用" dataDxfId="12"/>
    <tableColumn id="100" xr3:uid="{0830F82C-D0A6-43BF-9C18-434A06DF9470}" name="その他連絡先住所2" dataDxfId="11">
      <calculatedColumnFormula>_xlfn.TEXTJOIN("",,CO3,CP3)</calculatedColumnFormula>
    </tableColumn>
    <tableColumn id="70" xr3:uid="{7D9280B7-20E0-4F77-9097-9E621F0087BB}" name="電話番号2" dataDxfId="10"/>
    <tableColumn id="71" xr3:uid="{D08B18E7-45E6-458D-AFAC-FE5E4B6BC3A1}" name="氏名（鍵を預けている人）" dataDxfId="9"/>
    <tableColumn id="72" xr3:uid="{23A4F0E3-7CBD-4C9D-9290-2364A9E9B57F}" name="続き柄5" dataDxfId="8"/>
    <tableColumn id="103" xr3:uid="{948C489B-2F75-46F2-B1B9-E7D1C81C9D0B}" name="郵便番号 鍵" dataDxfId="7"/>
    <tableColumn id="73" xr3:uid="{92B29A23-0606-4B32-B2F0-69FB57011F46}" name="住所(鍵を預けている人）※自動入力" dataDxfId="6">
      <calculatedColumnFormula>IF(CV3="","",IF(CY3="",VLOOKUP(CV3,〒検索群馬!A:E,5,FALSE),CY3))</calculatedColumnFormula>
    </tableColumn>
    <tableColumn id="106" xr3:uid="{FD4E1F15-D632-4ED2-AED7-B3712435927E}" name="住所(鍵を預けている人）②" dataDxfId="5"/>
    <tableColumn id="105" xr3:uid="{CA3EF714-FAA0-4E72-8356-28A93A3CFDB7}" name="住所(鍵を預けている人）※修正用" dataDxfId="4"/>
    <tableColumn id="104" xr3:uid="{046AA40D-FFBE-4CBE-AB6A-E6E0D192599A}" name="住所(鍵を預けている人）" dataDxfId="3">
      <calculatedColumnFormula>_xlfn.TEXTJOIN("",,CW3,CX3)</calculatedColumnFormula>
    </tableColumn>
    <tableColumn id="74" xr3:uid="{621E790A-7338-4DA8-A47D-A1237BC4D291}" name="電話番号　鍵" dataDxfId="2"/>
    <tableColumn id="75" xr3:uid="{285FBF09-0487-4221-B4D4-2558A25333C9}" name="医師に伝えておきたいこと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7CE-5656-4C57-BB50-C03D74FDC4C8}">
  <sheetPr codeName="Sheet2">
    <tabColor rgb="FF92D050"/>
  </sheetPr>
  <dimension ref="A1:DB10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3.5"/>
  <cols>
    <col min="1" max="1" width="8.125" customWidth="1"/>
    <col min="2" max="2" width="12.5" customWidth="1"/>
    <col min="3" max="3" width="20" customWidth="1"/>
    <col min="4" max="5" width="20.5" customWidth="1"/>
    <col min="6" max="6" width="6.375" customWidth="1"/>
    <col min="7" max="7" width="9.75" customWidth="1"/>
    <col min="8" max="8" width="11.125" customWidth="1"/>
    <col min="9" max="9" width="17.5" customWidth="1"/>
    <col min="10" max="10" width="12.5" customWidth="1"/>
    <col min="11" max="11" width="27.5" customWidth="1"/>
    <col min="12" max="13" width="30" customWidth="1"/>
    <col min="14" max="14" width="33.25" hidden="1" customWidth="1"/>
    <col min="15" max="16" width="18.125" customWidth="1"/>
    <col min="17" max="17" width="16.75" customWidth="1"/>
    <col min="18" max="18" width="15.375" customWidth="1"/>
    <col min="19" max="19" width="15" customWidth="1"/>
    <col min="20" max="30" width="11.625" customWidth="1"/>
    <col min="31" max="33" width="11.625" hidden="1" customWidth="1"/>
    <col min="34" max="42" width="9" hidden="1" customWidth="1"/>
    <col min="43" max="43" width="9" customWidth="1"/>
    <col min="44" max="44" width="13.625" hidden="1" customWidth="1"/>
    <col min="45" max="45" width="79.5" hidden="1" customWidth="1"/>
    <col min="46" max="46" width="25" customWidth="1"/>
    <col min="47" max="47" width="18.125" customWidth="1"/>
    <col min="48" max="48" width="18.5" customWidth="1"/>
    <col min="49" max="49" width="25" customWidth="1"/>
    <col min="50" max="50" width="18.125" customWidth="1"/>
    <col min="51" max="51" width="18.5" customWidth="1"/>
    <col min="52" max="52" width="21.375" customWidth="1"/>
    <col min="53" max="54" width="30.375" customWidth="1"/>
    <col min="55" max="55" width="18.875" customWidth="1"/>
    <col min="56" max="56" width="21.75" customWidth="1"/>
    <col min="57" max="57" width="12.375" customWidth="1"/>
    <col min="58" max="58" width="18.875" customWidth="1"/>
    <col min="59" max="59" width="6.25" customWidth="1"/>
    <col min="60" max="60" width="15" customWidth="1"/>
    <col min="61" max="61" width="8.25" customWidth="1"/>
    <col min="62" max="62" width="7.875" customWidth="1"/>
    <col min="63" max="63" width="7" customWidth="1"/>
    <col min="64" max="64" width="15" customWidth="1"/>
    <col min="65" max="65" width="6.875" customWidth="1"/>
    <col min="66" max="66" width="12.5" customWidth="1"/>
    <col min="67" max="67" width="27.5" customWidth="1"/>
    <col min="68" max="69" width="30" customWidth="1"/>
    <col min="70" max="70" width="28.625" hidden="1" customWidth="1"/>
    <col min="71" max="72" width="17.5" customWidth="1"/>
    <col min="73" max="73" width="16" customWidth="1"/>
    <col min="74" max="74" width="19.375" customWidth="1"/>
    <col min="75" max="75" width="12.5" customWidth="1"/>
    <col min="76" max="76" width="27.5" customWidth="1"/>
    <col min="77" max="78" width="30" customWidth="1"/>
    <col min="79" max="79" width="27.75" hidden="1" customWidth="1"/>
    <col min="80" max="81" width="17.5" customWidth="1"/>
    <col min="82" max="82" width="16" customWidth="1"/>
    <col min="83" max="83" width="19.375" customWidth="1"/>
    <col min="84" max="84" width="12.5" customWidth="1"/>
    <col min="85" max="85" width="27.5" customWidth="1"/>
    <col min="86" max="87" width="30" customWidth="1"/>
    <col min="88" max="88" width="29.625" hidden="1" customWidth="1"/>
    <col min="89" max="89" width="19.25" customWidth="1"/>
    <col min="90" max="90" width="16" customWidth="1"/>
    <col min="91" max="91" width="14" customWidth="1"/>
    <col min="92" max="92" width="12.5" customWidth="1"/>
    <col min="93" max="93" width="27.5" customWidth="1"/>
    <col min="94" max="95" width="30" customWidth="1"/>
    <col min="96" max="96" width="27.5" hidden="1" customWidth="1"/>
    <col min="97" max="97" width="18.75" customWidth="1"/>
    <col min="98" max="98" width="16" customWidth="1"/>
    <col min="99" max="99" width="19.375" customWidth="1"/>
    <col min="100" max="100" width="12.5" customWidth="1"/>
    <col min="101" max="101" width="27.5" customWidth="1"/>
    <col min="102" max="103" width="30" customWidth="1"/>
    <col min="104" max="104" width="29" hidden="1" customWidth="1"/>
    <col min="105" max="105" width="18.75" customWidth="1"/>
    <col min="106" max="106" width="58.875" customWidth="1"/>
    <col min="107" max="107" width="66.25" customWidth="1"/>
    <col min="108" max="108" width="12.5" customWidth="1"/>
    <col min="109" max="109" width="63.625" customWidth="1"/>
  </cols>
  <sheetData>
    <row r="1" spans="1:106" s="26" customFormat="1" ht="26.25" customHeight="1">
      <c r="A1" s="22"/>
      <c r="B1" s="23"/>
      <c r="C1" s="240" t="s">
        <v>46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2"/>
      <c r="Q1" s="240" t="s">
        <v>51</v>
      </c>
      <c r="R1" s="242"/>
      <c r="S1" s="243" t="s">
        <v>53</v>
      </c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7"/>
      <c r="AR1" s="24"/>
      <c r="AS1" s="28"/>
      <c r="AT1" s="240" t="s">
        <v>125</v>
      </c>
      <c r="AU1" s="241"/>
      <c r="AV1" s="241"/>
      <c r="AW1" s="241"/>
      <c r="AX1" s="241"/>
      <c r="AY1" s="242"/>
      <c r="AZ1" s="240" t="s">
        <v>190</v>
      </c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9"/>
      <c r="BL1" s="243" t="s">
        <v>80</v>
      </c>
      <c r="BM1" s="250"/>
      <c r="BN1" s="250"/>
      <c r="BO1" s="250"/>
      <c r="BP1" s="250"/>
      <c r="BQ1" s="250"/>
      <c r="BR1" s="250"/>
      <c r="BS1" s="250"/>
      <c r="BT1" s="251"/>
      <c r="BU1" s="243" t="s">
        <v>84</v>
      </c>
      <c r="BV1" s="244"/>
      <c r="BW1" s="244"/>
      <c r="BX1" s="244"/>
      <c r="BY1" s="244"/>
      <c r="BZ1" s="244"/>
      <c r="CA1" s="244"/>
      <c r="CB1" s="244"/>
      <c r="CC1" s="245"/>
      <c r="CD1" s="243" t="s">
        <v>86</v>
      </c>
      <c r="CE1" s="244"/>
      <c r="CF1" s="244"/>
      <c r="CG1" s="244"/>
      <c r="CH1" s="244"/>
      <c r="CI1" s="244"/>
      <c r="CJ1" s="244"/>
      <c r="CK1" s="245"/>
      <c r="CL1" s="243" t="s">
        <v>88</v>
      </c>
      <c r="CM1" s="244"/>
      <c r="CN1" s="244"/>
      <c r="CO1" s="244"/>
      <c r="CP1" s="244"/>
      <c r="CQ1" s="244"/>
      <c r="CR1" s="244"/>
      <c r="CS1" s="245"/>
      <c r="CT1" s="243" t="s">
        <v>89</v>
      </c>
      <c r="CU1" s="244"/>
      <c r="CV1" s="244"/>
      <c r="CW1" s="244"/>
      <c r="CX1" s="244"/>
      <c r="CY1" s="244"/>
      <c r="CZ1" s="244"/>
      <c r="DA1" s="245"/>
      <c r="DB1" s="25" t="s">
        <v>137</v>
      </c>
    </row>
    <row r="2" spans="1:106" s="47" customFormat="1" ht="32.25" customHeight="1">
      <c r="A2" s="44" t="s">
        <v>110</v>
      </c>
      <c r="B2" s="45" t="s">
        <v>45</v>
      </c>
      <c r="C2" s="44" t="s">
        <v>146</v>
      </c>
      <c r="D2" s="44" t="s">
        <v>186</v>
      </c>
      <c r="E2" s="44" t="s">
        <v>187</v>
      </c>
      <c r="F2" s="44" t="s">
        <v>25</v>
      </c>
      <c r="G2" s="44" t="s">
        <v>155</v>
      </c>
      <c r="H2" s="44" t="s">
        <v>156</v>
      </c>
      <c r="I2" s="44" t="s">
        <v>47</v>
      </c>
      <c r="J2" s="44" t="s">
        <v>1625</v>
      </c>
      <c r="K2" s="63" t="s">
        <v>1616</v>
      </c>
      <c r="L2" s="63" t="s">
        <v>1612</v>
      </c>
      <c r="M2" s="44" t="s">
        <v>1617</v>
      </c>
      <c r="N2" s="44" t="s">
        <v>1613</v>
      </c>
      <c r="O2" s="44" t="s">
        <v>1608</v>
      </c>
      <c r="P2" s="44" t="s">
        <v>1609</v>
      </c>
      <c r="Q2" s="44" t="s">
        <v>50</v>
      </c>
      <c r="R2" s="44" t="s">
        <v>136</v>
      </c>
      <c r="S2" s="44" t="s">
        <v>54</v>
      </c>
      <c r="T2" s="44" t="s">
        <v>55</v>
      </c>
      <c r="U2" s="44" t="s">
        <v>56</v>
      </c>
      <c r="V2" s="44" t="s">
        <v>57</v>
      </c>
      <c r="W2" s="44" t="s">
        <v>58</v>
      </c>
      <c r="X2" s="44" t="s">
        <v>59</v>
      </c>
      <c r="Y2" s="44" t="s">
        <v>60</v>
      </c>
      <c r="Z2" s="44" t="s">
        <v>61</v>
      </c>
      <c r="AA2" s="44" t="s">
        <v>62</v>
      </c>
      <c r="AB2" s="44" t="s">
        <v>63</v>
      </c>
      <c r="AC2" s="44" t="s">
        <v>64</v>
      </c>
      <c r="AD2" s="44" t="s">
        <v>65</v>
      </c>
      <c r="AE2" s="44" t="s">
        <v>175</v>
      </c>
      <c r="AF2" s="44" t="s">
        <v>176</v>
      </c>
      <c r="AG2" s="44" t="s">
        <v>114</v>
      </c>
      <c r="AH2" s="44" t="s">
        <v>115</v>
      </c>
      <c r="AI2" s="44" t="s">
        <v>116</v>
      </c>
      <c r="AJ2" s="44" t="s">
        <v>117</v>
      </c>
      <c r="AK2" s="44" t="s">
        <v>118</v>
      </c>
      <c r="AL2" s="44" t="s">
        <v>119</v>
      </c>
      <c r="AM2" s="44" t="s">
        <v>177</v>
      </c>
      <c r="AN2" s="44" t="s">
        <v>120</v>
      </c>
      <c r="AO2" s="44" t="s">
        <v>121</v>
      </c>
      <c r="AP2" s="44" t="s">
        <v>122</v>
      </c>
      <c r="AQ2" s="44" t="s">
        <v>107</v>
      </c>
      <c r="AR2" s="44" t="s">
        <v>179</v>
      </c>
      <c r="AS2" s="44" t="s">
        <v>178</v>
      </c>
      <c r="AT2" s="44" t="s">
        <v>109</v>
      </c>
      <c r="AU2" s="44" t="s">
        <v>167</v>
      </c>
      <c r="AV2" s="44" t="s">
        <v>172</v>
      </c>
      <c r="AW2" s="44" t="s">
        <v>168</v>
      </c>
      <c r="AX2" s="44" t="s">
        <v>169</v>
      </c>
      <c r="AY2" s="44" t="s">
        <v>166</v>
      </c>
      <c r="AZ2" s="44" t="s">
        <v>147</v>
      </c>
      <c r="BA2" s="44" t="s">
        <v>68</v>
      </c>
      <c r="BB2" s="44" t="s">
        <v>69</v>
      </c>
      <c r="BC2" s="44" t="s">
        <v>72</v>
      </c>
      <c r="BD2" s="44" t="s">
        <v>173</v>
      </c>
      <c r="BE2" s="44" t="s">
        <v>74</v>
      </c>
      <c r="BF2" s="44" t="s">
        <v>75</v>
      </c>
      <c r="BG2" s="44" t="s">
        <v>77</v>
      </c>
      <c r="BH2" s="44" t="s">
        <v>148</v>
      </c>
      <c r="BI2" s="44" t="s">
        <v>26</v>
      </c>
      <c r="BJ2" s="44" t="s">
        <v>27</v>
      </c>
      <c r="BK2" s="44" t="s">
        <v>79</v>
      </c>
      <c r="BL2" s="44" t="s">
        <v>149</v>
      </c>
      <c r="BM2" s="44" t="s">
        <v>150</v>
      </c>
      <c r="BN2" s="44" t="s">
        <v>1614</v>
      </c>
      <c r="BO2" s="44" t="s">
        <v>1623</v>
      </c>
      <c r="BP2" s="44" t="s">
        <v>1624</v>
      </c>
      <c r="BQ2" s="44" t="s">
        <v>1629</v>
      </c>
      <c r="BR2" s="44" t="s">
        <v>1619</v>
      </c>
      <c r="BS2" s="44" t="s">
        <v>151</v>
      </c>
      <c r="BT2" s="44" t="s">
        <v>152</v>
      </c>
      <c r="BU2" s="44" t="s">
        <v>133</v>
      </c>
      <c r="BV2" s="44" t="s">
        <v>126</v>
      </c>
      <c r="BW2" s="44" t="s">
        <v>1622</v>
      </c>
      <c r="BX2" s="44" t="s">
        <v>1631</v>
      </c>
      <c r="BY2" s="44" t="s">
        <v>1627</v>
      </c>
      <c r="BZ2" s="44" t="s">
        <v>1630</v>
      </c>
      <c r="CA2" s="44" t="s">
        <v>1626</v>
      </c>
      <c r="CB2" s="44" t="s">
        <v>130</v>
      </c>
      <c r="CC2" s="44" t="s">
        <v>131</v>
      </c>
      <c r="CD2" s="44" t="s">
        <v>153</v>
      </c>
      <c r="CE2" s="44" t="s">
        <v>132</v>
      </c>
      <c r="CF2" s="74" t="s">
        <v>1638</v>
      </c>
      <c r="CG2" s="44" t="s">
        <v>1633</v>
      </c>
      <c r="CH2" s="44" t="s">
        <v>1632</v>
      </c>
      <c r="CI2" s="44" t="s">
        <v>1634</v>
      </c>
      <c r="CJ2" s="44" t="s">
        <v>1637</v>
      </c>
      <c r="CK2" s="44" t="s">
        <v>154</v>
      </c>
      <c r="CL2" s="44" t="s">
        <v>134</v>
      </c>
      <c r="CM2" s="44" t="s">
        <v>127</v>
      </c>
      <c r="CN2" s="74" t="s">
        <v>1639</v>
      </c>
      <c r="CO2" s="44" t="s">
        <v>1641</v>
      </c>
      <c r="CP2" s="44" t="s">
        <v>1640</v>
      </c>
      <c r="CQ2" s="44" t="s">
        <v>1642</v>
      </c>
      <c r="CR2" s="44" t="s">
        <v>1636</v>
      </c>
      <c r="CS2" s="44" t="s">
        <v>135</v>
      </c>
      <c r="CT2" s="44" t="s">
        <v>185</v>
      </c>
      <c r="CU2" s="44" t="s">
        <v>128</v>
      </c>
      <c r="CV2" s="44" t="s">
        <v>1650</v>
      </c>
      <c r="CW2" s="44" t="s">
        <v>1645</v>
      </c>
      <c r="CX2" s="44" t="s">
        <v>1644</v>
      </c>
      <c r="CY2" s="44" t="s">
        <v>1646</v>
      </c>
      <c r="CZ2" s="44" t="s">
        <v>1647</v>
      </c>
      <c r="DA2" s="44" t="s">
        <v>1649</v>
      </c>
      <c r="DB2" s="46" t="s">
        <v>129</v>
      </c>
    </row>
    <row r="3" spans="1:106" ht="18.75" customHeight="1">
      <c r="A3" s="76" t="s">
        <v>138</v>
      </c>
      <c r="B3" s="75">
        <v>45174</v>
      </c>
      <c r="C3" s="77" t="s">
        <v>93</v>
      </c>
      <c r="D3" s="78" t="str">
        <f>IF(E3="",PHONETIC(C3),入力フォーム一覧[[#This Row],[ふりがな※修正用]])</f>
        <v>まえばし　たろう</v>
      </c>
      <c r="E3" s="78"/>
      <c r="F3" s="78" t="s">
        <v>30</v>
      </c>
      <c r="G3" s="78" t="s">
        <v>163</v>
      </c>
      <c r="H3" s="78" t="s">
        <v>24</v>
      </c>
      <c r="I3" s="75">
        <v>16438</v>
      </c>
      <c r="J3" s="87">
        <v>3710026</v>
      </c>
      <c r="K3" s="73" t="str">
        <f>IF(J3="","",IF(M3="",VLOOKUP(J3,〒検索群馬!A:E,5,FALSE),M3))</f>
        <v>群馬県前橋市大手町</v>
      </c>
      <c r="L3" s="79" t="s">
        <v>1618</v>
      </c>
      <c r="M3" s="75"/>
      <c r="N3" s="77" t="str">
        <f>_xlfn.TEXTJOIN("",,K3,L3)</f>
        <v>群馬県前橋市大手町1－1－1</v>
      </c>
      <c r="O3" s="77" t="s">
        <v>48</v>
      </c>
      <c r="P3" s="77" t="s">
        <v>49</v>
      </c>
      <c r="Q3" s="78" t="s">
        <v>36</v>
      </c>
      <c r="R3" s="77" t="s">
        <v>52</v>
      </c>
      <c r="S3" s="78" t="s">
        <v>31</v>
      </c>
      <c r="T3" s="78" t="s">
        <v>36</v>
      </c>
      <c r="U3" s="78" t="s">
        <v>36</v>
      </c>
      <c r="V3" s="78" t="s">
        <v>31</v>
      </c>
      <c r="W3" s="78" t="s">
        <v>36</v>
      </c>
      <c r="X3" s="78" t="s">
        <v>36</v>
      </c>
      <c r="Y3" s="78" t="s">
        <v>36</v>
      </c>
      <c r="Z3" s="78" t="s">
        <v>31</v>
      </c>
      <c r="AA3" s="78" t="s">
        <v>31</v>
      </c>
      <c r="AB3" s="78" t="s">
        <v>31</v>
      </c>
      <c r="AC3" s="78" t="s">
        <v>31</v>
      </c>
      <c r="AD3" s="78" t="s">
        <v>31</v>
      </c>
      <c r="AE3" s="80" t="str">
        <f t="shared" ref="AE3:AE34" si="0">IF(S3="有",S$2,"")</f>
        <v>ぜんそく</v>
      </c>
      <c r="AF3" s="80" t="str">
        <f t="shared" ref="AF3:AF34" si="1">IF(T3="有",T$2,"")</f>
        <v/>
      </c>
      <c r="AG3" s="80" t="str">
        <f t="shared" ref="AG3:AG34" si="2">IF(U3="有",U$2,"")</f>
        <v/>
      </c>
      <c r="AH3" s="80" t="str">
        <f t="shared" ref="AH3:AH34" si="3">IF(V3="有",V$2,"")</f>
        <v>高脂血症</v>
      </c>
      <c r="AI3" s="80" t="str">
        <f t="shared" ref="AI3:AI34" si="4">IF(W3="有",W$2,"")</f>
        <v/>
      </c>
      <c r="AJ3" s="80" t="str">
        <f t="shared" ref="AJ3:AJ34" si="5">IF(X3="有",X$2,"")</f>
        <v/>
      </c>
      <c r="AK3" s="80" t="str">
        <f t="shared" ref="AK3:AK34" si="6">IF(Y3="有",Y$2,"")</f>
        <v/>
      </c>
      <c r="AL3" s="80" t="str">
        <f t="shared" ref="AL3:AL34" si="7">IF(Z3="有",Z$2,"")</f>
        <v>腎臓病</v>
      </c>
      <c r="AM3" s="80" t="str">
        <f t="shared" ref="AM3:AM34" si="8">IF(AA3="有",AA$2,"")</f>
        <v>緑内障</v>
      </c>
      <c r="AN3" s="80" t="str">
        <f t="shared" ref="AN3:AN34" si="9">IF(AB3="有",AB$2,"")</f>
        <v>前立腺肥大</v>
      </c>
      <c r="AO3" s="80" t="str">
        <f t="shared" ref="AO3:AO34" si="10">IF(AC3="有",AC$2,"")</f>
        <v>結核</v>
      </c>
      <c r="AP3" s="80" t="str">
        <f t="shared" ref="AP3:AP34" si="11">IF(AD3="有",AD$2,"")</f>
        <v>癌</v>
      </c>
      <c r="AQ3" s="78" t="s">
        <v>94</v>
      </c>
      <c r="AR3" s="78" t="str">
        <f t="shared" ref="AR3:AR34" si="12">_xlfn.TEXTJOIN(" , ",,AE3,AF3,AG3,AH3,AI3,AJ3)</f>
        <v>ぜんそく , 高脂血症</v>
      </c>
      <c r="AS3" s="78" t="str">
        <f t="shared" ref="AS3:AS34" si="13">_xlfn.TEXTJOIN(" , ",,AK3,AL3,AM3,AN3,AO3,AP3)</f>
        <v>腎臓病 , 緑内障 , 前立腺肥大 , 結核 , 癌</v>
      </c>
      <c r="AT3" s="77" t="s">
        <v>184</v>
      </c>
      <c r="AU3" s="77" t="s">
        <v>66</v>
      </c>
      <c r="AV3" s="77" t="s">
        <v>170</v>
      </c>
      <c r="AW3" s="78" t="s">
        <v>96</v>
      </c>
      <c r="AX3" s="78" t="s">
        <v>97</v>
      </c>
      <c r="AY3" s="78" t="s">
        <v>171</v>
      </c>
      <c r="AZ3" s="77" t="s">
        <v>67</v>
      </c>
      <c r="BA3" s="77" t="s">
        <v>98</v>
      </c>
      <c r="BB3" s="77" t="s">
        <v>70</v>
      </c>
      <c r="BC3" s="77" t="s">
        <v>73</v>
      </c>
      <c r="BD3" s="77" t="s">
        <v>174</v>
      </c>
      <c r="BE3" s="78" t="s">
        <v>31</v>
      </c>
      <c r="BF3" s="77" t="s">
        <v>76</v>
      </c>
      <c r="BG3" s="78" t="s">
        <v>31</v>
      </c>
      <c r="BH3" s="77" t="s">
        <v>78</v>
      </c>
      <c r="BI3" s="78" t="s">
        <v>42</v>
      </c>
      <c r="BJ3" s="78" t="s">
        <v>24</v>
      </c>
      <c r="BK3" s="78" t="s">
        <v>32</v>
      </c>
      <c r="BL3" s="77" t="s">
        <v>81</v>
      </c>
      <c r="BM3" s="77" t="s">
        <v>103</v>
      </c>
      <c r="BN3" s="77">
        <v>3700045</v>
      </c>
      <c r="BO3" s="73" t="str">
        <f>IF(BN3="","",IF(BQ3="",VLOOKUP(BN3,〒検索群馬!A:F,5,FALSE),BQ3))</f>
        <v>群馬県高崎市東町</v>
      </c>
      <c r="BP3" s="79" t="s">
        <v>1621</v>
      </c>
      <c r="BQ3" s="77"/>
      <c r="BR3" s="77" t="str">
        <f t="shared" ref="BR3:BR34" si="14">_xlfn.TEXTJOIN("",,BO3,BP3)</f>
        <v>群馬県高崎市東町1-2-1</v>
      </c>
      <c r="BS3" s="77" t="s">
        <v>82</v>
      </c>
      <c r="BT3" s="77" t="s">
        <v>83</v>
      </c>
      <c r="BU3" s="77" t="s">
        <v>111</v>
      </c>
      <c r="BV3" s="77" t="s">
        <v>85</v>
      </c>
      <c r="BW3" s="77">
        <v>3720047</v>
      </c>
      <c r="BX3" s="73" t="str">
        <f>IF(BW3="","",IF(BZ3="",VLOOKUP(BW3,〒検索群馬!A:F,5,FALSE),BZ3))</f>
        <v>群馬県伊勢崎市本町</v>
      </c>
      <c r="BY3" s="79" t="s">
        <v>1615</v>
      </c>
      <c r="BZ3" s="77"/>
      <c r="CA3" s="77" t="str">
        <f t="shared" ref="CA3:CA34" si="15">_xlfn.TEXTJOIN("",,BX3,BY3)</f>
        <v>群馬県伊勢崎市本町１－１－１</v>
      </c>
      <c r="CB3" s="77" t="s">
        <v>139</v>
      </c>
      <c r="CC3" s="77" t="s">
        <v>83</v>
      </c>
      <c r="CD3" s="77" t="s">
        <v>112</v>
      </c>
      <c r="CE3" s="77" t="s">
        <v>85</v>
      </c>
      <c r="CF3" s="77">
        <v>3710023</v>
      </c>
      <c r="CG3" s="73" t="str">
        <f>IF(CF3="","",IF(CI3="",VLOOKUP(CF3,〒検索群馬!A:E,5,FALSE),CI3))</f>
        <v>群馬県前橋市本町</v>
      </c>
      <c r="CH3" s="79" t="s">
        <v>1635</v>
      </c>
      <c r="CI3" s="77"/>
      <c r="CJ3" s="77" t="str">
        <f t="shared" ref="CJ3:CJ34" si="16">_xlfn.TEXTJOIN("",,CG3,CH3)</f>
        <v>群馬県前橋市本町１－２－３</v>
      </c>
      <c r="CK3" s="77" t="s">
        <v>1628</v>
      </c>
      <c r="CL3" s="77" t="s">
        <v>124</v>
      </c>
      <c r="CM3" s="77" t="s">
        <v>85</v>
      </c>
      <c r="CN3" s="77">
        <v>3710016</v>
      </c>
      <c r="CO3" s="73" t="str">
        <f>IF(CN3="","",IF(CQ3="",VLOOKUP(CN3,〒検索群馬!A:E,5,FALSE),CQ3))</f>
        <v>群馬県前橋市城東町</v>
      </c>
      <c r="CP3" s="79" t="s">
        <v>1643</v>
      </c>
      <c r="CQ3" s="77"/>
      <c r="CR3" s="77" t="str">
        <f t="shared" ref="CR3:CR34" si="17">_xlfn.TEXTJOIN("",,CO3,CP3)</f>
        <v>群馬県前橋市城東町３－４－５</v>
      </c>
      <c r="CS3" s="77" t="s">
        <v>140</v>
      </c>
      <c r="CT3" s="77" t="s">
        <v>113</v>
      </c>
      <c r="CU3" s="77" t="s">
        <v>87</v>
      </c>
      <c r="CV3" s="77">
        <v>3710022</v>
      </c>
      <c r="CW3" s="73" t="str">
        <f>IF(CV3="","",IF(CY3="",VLOOKUP(CV3,〒検索群馬!A:E,5,FALSE),CY3))</f>
        <v>群馬県前橋市千代田町</v>
      </c>
      <c r="CX3" s="79" t="s">
        <v>1648</v>
      </c>
      <c r="CY3" s="77"/>
      <c r="CZ3" s="77" t="str">
        <f>_xlfn.TEXTJOIN("",,CW3,CX3)</f>
        <v>群馬県前橋市千代田町２－２－２</v>
      </c>
      <c r="DA3" s="77" t="s">
        <v>141</v>
      </c>
      <c r="DB3" s="81" t="s">
        <v>108</v>
      </c>
    </row>
    <row r="4" spans="1:106" ht="18.75" customHeight="1">
      <c r="A4" s="33">
        <v>1</v>
      </c>
      <c r="B4" s="34"/>
      <c r="C4" s="31"/>
      <c r="D4" s="35" t="str">
        <f>IF(E4="",PHONETIC(C4),入力フォーム一覧[[#This Row],[ふりがな※修正用]])</f>
        <v/>
      </c>
      <c r="E4" s="36"/>
      <c r="F4" s="36"/>
      <c r="G4" s="36"/>
      <c r="H4" s="36"/>
      <c r="I4" s="34"/>
      <c r="J4" s="41"/>
      <c r="K4" s="71" t="str">
        <f>IF(J4="","",IF(M4="",VLOOKUP(J4,〒検索群馬!A:E,5,FALSE),M4))</f>
        <v/>
      </c>
      <c r="L4" s="64"/>
      <c r="M4" s="34"/>
      <c r="N4" s="31" t="str">
        <f>_xlfn.TEXTJOIN("",,K4,L4)</f>
        <v/>
      </c>
      <c r="O4" s="31"/>
      <c r="P4" s="31"/>
      <c r="Q4" s="36"/>
      <c r="R4" s="31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7" t="str">
        <f t="shared" si="0"/>
        <v/>
      </c>
      <c r="AF4" s="37" t="str">
        <f t="shared" si="1"/>
        <v/>
      </c>
      <c r="AG4" s="37" t="str">
        <f t="shared" si="2"/>
        <v/>
      </c>
      <c r="AH4" s="37" t="str">
        <f t="shared" si="3"/>
        <v/>
      </c>
      <c r="AI4" s="37" t="str">
        <f t="shared" si="4"/>
        <v/>
      </c>
      <c r="AJ4" s="37" t="str">
        <f t="shared" si="5"/>
        <v/>
      </c>
      <c r="AK4" s="37" t="str">
        <f t="shared" si="6"/>
        <v/>
      </c>
      <c r="AL4" s="37" t="str">
        <f t="shared" si="7"/>
        <v/>
      </c>
      <c r="AM4" s="37" t="str">
        <f t="shared" si="8"/>
        <v/>
      </c>
      <c r="AN4" s="37" t="str">
        <f t="shared" si="9"/>
        <v/>
      </c>
      <c r="AO4" s="37" t="str">
        <f t="shared" si="10"/>
        <v/>
      </c>
      <c r="AP4" s="37" t="str">
        <f t="shared" si="11"/>
        <v/>
      </c>
      <c r="AQ4" s="36"/>
      <c r="AR4" s="38" t="str">
        <f t="shared" si="12"/>
        <v/>
      </c>
      <c r="AS4" s="35" t="str">
        <f t="shared" si="13"/>
        <v/>
      </c>
      <c r="AT4" s="31"/>
      <c r="AU4" s="31"/>
      <c r="AV4" s="31"/>
      <c r="AW4" s="36"/>
      <c r="AX4" s="36"/>
      <c r="AY4" s="36"/>
      <c r="AZ4" s="31"/>
      <c r="BA4" s="31"/>
      <c r="BB4" s="31"/>
      <c r="BC4" s="31"/>
      <c r="BD4" s="31"/>
      <c r="BE4" s="36"/>
      <c r="BF4" s="31"/>
      <c r="BG4" s="36"/>
      <c r="BH4" s="31"/>
      <c r="BI4" s="36"/>
      <c r="BJ4" s="36"/>
      <c r="BK4" s="36"/>
      <c r="BL4" s="31"/>
      <c r="BM4" s="31"/>
      <c r="BN4" s="31"/>
      <c r="BO4" s="72" t="str">
        <f>IF(BN4="","",IF(BQ4="",VLOOKUP(BN4,〒検索群馬!A:F,5,FALSE),BQ4))</f>
        <v/>
      </c>
      <c r="BP4" s="64"/>
      <c r="BQ4" s="31"/>
      <c r="BR4" s="31" t="str">
        <f t="shared" si="14"/>
        <v/>
      </c>
      <c r="BS4" s="31"/>
      <c r="BT4" s="31"/>
      <c r="BU4" s="31"/>
      <c r="BV4" s="31"/>
      <c r="BW4" s="31"/>
      <c r="BX4" s="72" t="str">
        <f>IF(BW4="","",IF(BZ4="",VLOOKUP(BW4,〒検索群馬!A:F,5,FALSE),BZ4))</f>
        <v/>
      </c>
      <c r="BY4" s="64"/>
      <c r="BZ4" s="31"/>
      <c r="CA4" s="31" t="str">
        <f t="shared" si="15"/>
        <v/>
      </c>
      <c r="CB4" s="31"/>
      <c r="CC4" s="31"/>
      <c r="CD4" s="31"/>
      <c r="CE4" s="31"/>
      <c r="CF4" s="31"/>
      <c r="CG4" s="72" t="str">
        <f>IF(CF4="","",IF(CI4="",VLOOKUP(CF4,〒検索群馬!A:E,5,FALSE),CI4))</f>
        <v/>
      </c>
      <c r="CH4" s="64"/>
      <c r="CI4" s="31"/>
      <c r="CJ4" s="31" t="str">
        <f t="shared" si="16"/>
        <v/>
      </c>
      <c r="CK4" s="31"/>
      <c r="CL4" s="31"/>
      <c r="CM4" s="31"/>
      <c r="CN4" s="31"/>
      <c r="CO4" s="72" t="str">
        <f>IF(CN4="","",IF(CQ4="",VLOOKUP(CN4,〒検索群馬!A:E,5,FALSE),CQ4))</f>
        <v/>
      </c>
      <c r="CP4" s="64"/>
      <c r="CQ4" s="31"/>
      <c r="CR4" s="31" t="str">
        <f t="shared" si="17"/>
        <v/>
      </c>
      <c r="CS4" s="31"/>
      <c r="CT4" s="31"/>
      <c r="CU4" s="31"/>
      <c r="CV4" s="31"/>
      <c r="CW4" s="72" t="str">
        <f>IF(CV4="","",IF(CY4="",VLOOKUP(CV4,〒検索群馬!A:E,5,FALSE),CY4))</f>
        <v/>
      </c>
      <c r="CX4" s="64"/>
      <c r="CY4" s="31"/>
      <c r="CZ4" s="31" t="str">
        <f t="shared" ref="CZ4:CZ34" si="18">_xlfn.TEXTJOIN("",,CW4,CX4)</f>
        <v/>
      </c>
      <c r="DA4" s="31"/>
      <c r="DB4" s="39"/>
    </row>
    <row r="5" spans="1:106" ht="18.75" customHeight="1">
      <c r="A5" s="33">
        <v>2</v>
      </c>
      <c r="B5" s="34"/>
      <c r="C5" s="31"/>
      <c r="D5" s="35" t="str">
        <f>IF(E5="",PHONETIC(C5),入力フォーム一覧[[#This Row],[ふりがな※修正用]])</f>
        <v/>
      </c>
      <c r="E5" s="36"/>
      <c r="F5" s="36"/>
      <c r="G5" s="36"/>
      <c r="H5" s="36"/>
      <c r="I5" s="34"/>
      <c r="J5" s="41"/>
      <c r="K5" s="71" t="str">
        <f>IF(J5="","",IF(M5="",VLOOKUP(J5,〒検索群馬!A:E,5,FALSE),M5))</f>
        <v/>
      </c>
      <c r="L5" s="64"/>
      <c r="M5" s="34"/>
      <c r="N5" s="31" t="str">
        <f t="shared" ref="N5:N34" si="19">_xlfn.TEXTJOIN("",,K5,L5)</f>
        <v/>
      </c>
      <c r="O5" s="31"/>
      <c r="P5" s="31"/>
      <c r="Q5" s="36"/>
      <c r="R5" s="31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7" t="str">
        <f t="shared" si="0"/>
        <v/>
      </c>
      <c r="AF5" s="37" t="str">
        <f t="shared" si="1"/>
        <v/>
      </c>
      <c r="AG5" s="37" t="str">
        <f t="shared" si="2"/>
        <v/>
      </c>
      <c r="AH5" s="37" t="str">
        <f t="shared" si="3"/>
        <v/>
      </c>
      <c r="AI5" s="37" t="str">
        <f t="shared" si="4"/>
        <v/>
      </c>
      <c r="AJ5" s="37" t="str">
        <f t="shared" si="5"/>
        <v/>
      </c>
      <c r="AK5" s="37" t="str">
        <f t="shared" si="6"/>
        <v/>
      </c>
      <c r="AL5" s="37" t="str">
        <f t="shared" si="7"/>
        <v/>
      </c>
      <c r="AM5" s="37" t="str">
        <f t="shared" si="8"/>
        <v/>
      </c>
      <c r="AN5" s="37" t="str">
        <f t="shared" si="9"/>
        <v/>
      </c>
      <c r="AO5" s="37" t="str">
        <f t="shared" si="10"/>
        <v/>
      </c>
      <c r="AP5" s="37" t="str">
        <f t="shared" si="11"/>
        <v/>
      </c>
      <c r="AQ5" s="36"/>
      <c r="AR5" s="38" t="str">
        <f t="shared" si="12"/>
        <v/>
      </c>
      <c r="AS5" s="35" t="str">
        <f t="shared" si="13"/>
        <v/>
      </c>
      <c r="AT5" s="31"/>
      <c r="AU5" s="31"/>
      <c r="AV5" s="31"/>
      <c r="AW5" s="36"/>
      <c r="AX5" s="36"/>
      <c r="AY5" s="36"/>
      <c r="AZ5" s="31"/>
      <c r="BA5" s="31"/>
      <c r="BB5" s="31"/>
      <c r="BC5" s="31"/>
      <c r="BD5" s="31"/>
      <c r="BE5" s="36"/>
      <c r="BF5" s="31"/>
      <c r="BG5" s="36"/>
      <c r="BH5" s="31"/>
      <c r="BI5" s="36"/>
      <c r="BJ5" s="36"/>
      <c r="BK5" s="36"/>
      <c r="BL5" s="31"/>
      <c r="BM5" s="31"/>
      <c r="BN5" s="31"/>
      <c r="BO5" s="72" t="str">
        <f>IF(BN5="","",IF(BQ5="",VLOOKUP(BN5,〒検索群馬!A:F,5,FALSE),BQ5))</f>
        <v/>
      </c>
      <c r="BP5" s="64"/>
      <c r="BQ5" s="31"/>
      <c r="BR5" s="31" t="str">
        <f t="shared" si="14"/>
        <v/>
      </c>
      <c r="BS5" s="31"/>
      <c r="BT5" s="31"/>
      <c r="BU5" s="31"/>
      <c r="BV5" s="31"/>
      <c r="BW5" s="31"/>
      <c r="BX5" s="72" t="str">
        <f>IF(BW5="","",IF(BZ5="",VLOOKUP(BW5,〒検索群馬!A:F,5,FALSE),BZ5))</f>
        <v/>
      </c>
      <c r="BY5" s="64"/>
      <c r="BZ5" s="31"/>
      <c r="CA5" s="31" t="str">
        <f t="shared" si="15"/>
        <v/>
      </c>
      <c r="CB5" s="31"/>
      <c r="CC5" s="31"/>
      <c r="CD5" s="31"/>
      <c r="CE5" s="31"/>
      <c r="CF5" s="31"/>
      <c r="CG5" s="72" t="str">
        <f>IF(CF5="","",IF(CI5="",VLOOKUP(CF5,〒検索群馬!A:E,5,FALSE),CI5))</f>
        <v/>
      </c>
      <c r="CH5" s="64"/>
      <c r="CI5" s="31"/>
      <c r="CJ5" s="31" t="str">
        <f t="shared" si="16"/>
        <v/>
      </c>
      <c r="CK5" s="31"/>
      <c r="CL5" s="31"/>
      <c r="CM5" s="31"/>
      <c r="CN5" s="31"/>
      <c r="CO5" s="72" t="str">
        <f>IF(CN5="","",IF(CQ5="",VLOOKUP(CN5,〒検索群馬!A:E,5,FALSE),CQ5))</f>
        <v/>
      </c>
      <c r="CP5" s="64"/>
      <c r="CQ5" s="31"/>
      <c r="CR5" s="31" t="str">
        <f t="shared" si="17"/>
        <v/>
      </c>
      <c r="CS5" s="31"/>
      <c r="CT5" s="31"/>
      <c r="CU5" s="31"/>
      <c r="CV5" s="31"/>
      <c r="CW5" s="72" t="str">
        <f>IF(CV5="","",IF(CY5="",VLOOKUP(CV5,〒検索群馬!A:E,5,FALSE),CY5))</f>
        <v/>
      </c>
      <c r="CX5" s="64"/>
      <c r="CY5" s="31"/>
      <c r="CZ5" s="31" t="str">
        <f t="shared" si="18"/>
        <v/>
      </c>
      <c r="DA5" s="31"/>
      <c r="DB5" s="39"/>
    </row>
    <row r="6" spans="1:106" ht="18.75" customHeight="1">
      <c r="A6" s="33">
        <v>3</v>
      </c>
      <c r="B6" s="34"/>
      <c r="C6" s="31"/>
      <c r="D6" s="35" t="str">
        <f>IF(E6="",PHONETIC(C6),入力フォーム一覧[[#This Row],[ふりがな※修正用]])</f>
        <v/>
      </c>
      <c r="E6" s="36"/>
      <c r="F6" s="36"/>
      <c r="G6" s="36"/>
      <c r="H6" s="36"/>
      <c r="I6" s="34"/>
      <c r="J6" s="41"/>
      <c r="K6" s="71" t="str">
        <f>IF(J6="","",IF(M6="",VLOOKUP(J6,〒検索群馬!A:E,5,FALSE),M6))</f>
        <v/>
      </c>
      <c r="L6" s="64"/>
      <c r="M6" s="34"/>
      <c r="N6" s="31" t="str">
        <f t="shared" si="19"/>
        <v/>
      </c>
      <c r="O6" s="31"/>
      <c r="P6" s="31"/>
      <c r="Q6" s="36"/>
      <c r="R6" s="3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7" t="str">
        <f t="shared" si="0"/>
        <v/>
      </c>
      <c r="AF6" s="37" t="str">
        <f t="shared" si="1"/>
        <v/>
      </c>
      <c r="AG6" s="37" t="str">
        <f t="shared" si="2"/>
        <v/>
      </c>
      <c r="AH6" s="37" t="str">
        <f t="shared" si="3"/>
        <v/>
      </c>
      <c r="AI6" s="37" t="str">
        <f t="shared" si="4"/>
        <v/>
      </c>
      <c r="AJ6" s="37" t="str">
        <f t="shared" si="5"/>
        <v/>
      </c>
      <c r="AK6" s="37" t="str">
        <f t="shared" si="6"/>
        <v/>
      </c>
      <c r="AL6" s="37" t="str">
        <f t="shared" si="7"/>
        <v/>
      </c>
      <c r="AM6" s="37" t="str">
        <f t="shared" si="8"/>
        <v/>
      </c>
      <c r="AN6" s="37" t="str">
        <f t="shared" si="9"/>
        <v/>
      </c>
      <c r="AO6" s="37" t="str">
        <f t="shared" si="10"/>
        <v/>
      </c>
      <c r="AP6" s="37" t="str">
        <f t="shared" si="11"/>
        <v/>
      </c>
      <c r="AQ6" s="36"/>
      <c r="AR6" s="38" t="str">
        <f t="shared" si="12"/>
        <v/>
      </c>
      <c r="AS6" s="35" t="str">
        <f t="shared" si="13"/>
        <v/>
      </c>
      <c r="AT6" s="31"/>
      <c r="AU6" s="31"/>
      <c r="AV6" s="31"/>
      <c r="AW6" s="36"/>
      <c r="AX6" s="36"/>
      <c r="AY6" s="36"/>
      <c r="AZ6" s="31"/>
      <c r="BA6" s="31"/>
      <c r="BB6" s="31"/>
      <c r="BC6" s="31"/>
      <c r="BD6" s="31"/>
      <c r="BE6" s="36"/>
      <c r="BF6" s="31"/>
      <c r="BG6" s="36"/>
      <c r="BH6" s="31"/>
      <c r="BI6" s="36"/>
      <c r="BJ6" s="36"/>
      <c r="BK6" s="36"/>
      <c r="BL6" s="31"/>
      <c r="BM6" s="31"/>
      <c r="BN6" s="31"/>
      <c r="BO6" s="72" t="str">
        <f>IF(BN6="","",IF(BQ6="",VLOOKUP(BN6,〒検索群馬!A:F,5,FALSE),BQ6))</f>
        <v/>
      </c>
      <c r="BP6" s="64"/>
      <c r="BQ6" s="31"/>
      <c r="BR6" s="31" t="str">
        <f t="shared" si="14"/>
        <v/>
      </c>
      <c r="BS6" s="31"/>
      <c r="BT6" s="31"/>
      <c r="BU6" s="31"/>
      <c r="BV6" s="31"/>
      <c r="BW6" s="31"/>
      <c r="BX6" s="72" t="str">
        <f>IF(BW6="","",IF(BZ6="",VLOOKUP(BW6,〒検索群馬!A:F,5,FALSE),BZ6))</f>
        <v/>
      </c>
      <c r="BY6" s="64"/>
      <c r="BZ6" s="31"/>
      <c r="CA6" s="31" t="str">
        <f t="shared" si="15"/>
        <v/>
      </c>
      <c r="CB6" s="31"/>
      <c r="CC6" s="31"/>
      <c r="CD6" s="31"/>
      <c r="CE6" s="31"/>
      <c r="CF6" s="31"/>
      <c r="CG6" s="72" t="str">
        <f>IF(CF6="","",IF(CI6="",VLOOKUP(CF6,〒検索群馬!A:E,5,FALSE),CI6))</f>
        <v/>
      </c>
      <c r="CH6" s="64"/>
      <c r="CI6" s="31"/>
      <c r="CJ6" s="31" t="str">
        <f t="shared" si="16"/>
        <v/>
      </c>
      <c r="CK6" s="31"/>
      <c r="CL6" s="31"/>
      <c r="CM6" s="31"/>
      <c r="CN6" s="31"/>
      <c r="CO6" s="72" t="str">
        <f>IF(CN6="","",IF(CQ6="",VLOOKUP(CN6,〒検索群馬!A:E,5,FALSE),CQ6))</f>
        <v/>
      </c>
      <c r="CP6" s="64"/>
      <c r="CQ6" s="31"/>
      <c r="CR6" s="31" t="str">
        <f t="shared" si="17"/>
        <v/>
      </c>
      <c r="CS6" s="31"/>
      <c r="CT6" s="31"/>
      <c r="CU6" s="31"/>
      <c r="CV6" s="31"/>
      <c r="CW6" s="72" t="str">
        <f>IF(CV6="","",IF(CY6="",VLOOKUP(CV6,〒検索群馬!A:E,5,FALSE),CY6))</f>
        <v/>
      </c>
      <c r="CX6" s="64"/>
      <c r="CY6" s="31"/>
      <c r="CZ6" s="31" t="str">
        <f t="shared" si="18"/>
        <v/>
      </c>
      <c r="DA6" s="31"/>
      <c r="DB6" s="39"/>
    </row>
    <row r="7" spans="1:106" ht="18.75" customHeight="1">
      <c r="A7" s="33">
        <v>4</v>
      </c>
      <c r="B7" s="34"/>
      <c r="C7" s="32"/>
      <c r="D7" s="35" t="str">
        <f>IF(E7="",PHONETIC(C7),入力フォーム一覧[[#This Row],[ふりがな※修正用]])</f>
        <v/>
      </c>
      <c r="E7" s="41"/>
      <c r="F7" s="41"/>
      <c r="G7" s="36"/>
      <c r="H7" s="36"/>
      <c r="I7" s="34"/>
      <c r="J7" s="41"/>
      <c r="K7" s="71" t="str">
        <f>IF(J7="","",IF(M7="",VLOOKUP(J7,〒検索群馬!A:E,5,FALSE),M7))</f>
        <v/>
      </c>
      <c r="L7" s="62"/>
      <c r="M7" s="41"/>
      <c r="N7" s="32" t="str">
        <f t="shared" si="19"/>
        <v/>
      </c>
      <c r="O7" s="32"/>
      <c r="P7" s="32"/>
      <c r="Q7" s="41"/>
      <c r="R7" s="32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42" t="str">
        <f t="shared" si="0"/>
        <v/>
      </c>
      <c r="AF7" s="42" t="str">
        <f t="shared" si="1"/>
        <v/>
      </c>
      <c r="AG7" s="42" t="str">
        <f t="shared" si="2"/>
        <v/>
      </c>
      <c r="AH7" s="42" t="str">
        <f t="shared" si="3"/>
        <v/>
      </c>
      <c r="AI7" s="42" t="str">
        <f t="shared" si="4"/>
        <v/>
      </c>
      <c r="AJ7" s="42" t="str">
        <f t="shared" si="5"/>
        <v/>
      </c>
      <c r="AK7" s="42" t="str">
        <f t="shared" si="6"/>
        <v/>
      </c>
      <c r="AL7" s="42" t="str">
        <f t="shared" si="7"/>
        <v/>
      </c>
      <c r="AM7" s="42" t="str">
        <f t="shared" si="8"/>
        <v/>
      </c>
      <c r="AN7" s="42" t="str">
        <f t="shared" si="9"/>
        <v/>
      </c>
      <c r="AO7" s="42" t="str">
        <f t="shared" si="10"/>
        <v/>
      </c>
      <c r="AP7" s="42" t="str">
        <f t="shared" si="11"/>
        <v/>
      </c>
      <c r="AQ7" s="41"/>
      <c r="AR7" s="38" t="str">
        <f t="shared" si="12"/>
        <v/>
      </c>
      <c r="AS7" s="38" t="str">
        <f t="shared" si="13"/>
        <v/>
      </c>
      <c r="AT7" s="32"/>
      <c r="AU7" s="32"/>
      <c r="AV7" s="32"/>
      <c r="AW7" s="41"/>
      <c r="AX7" s="41"/>
      <c r="AY7" s="41"/>
      <c r="AZ7" s="32"/>
      <c r="BA7" s="32"/>
      <c r="BB7" s="32"/>
      <c r="BC7" s="32"/>
      <c r="BD7" s="32"/>
      <c r="BE7" s="41"/>
      <c r="BF7" s="32"/>
      <c r="BG7" s="41"/>
      <c r="BH7" s="32"/>
      <c r="BI7" s="41"/>
      <c r="BJ7" s="41"/>
      <c r="BK7" s="41"/>
      <c r="BL7" s="32"/>
      <c r="BM7" s="32"/>
      <c r="BN7" s="32"/>
      <c r="BO7" s="71" t="str">
        <f>IF(BN7="","",IF(BQ7="",VLOOKUP(BN7,〒検索群馬!A:F,5,FALSE),BQ7))</f>
        <v/>
      </c>
      <c r="BP7" s="62"/>
      <c r="BQ7" s="32"/>
      <c r="BR7" s="32" t="str">
        <f t="shared" si="14"/>
        <v/>
      </c>
      <c r="BS7" s="32"/>
      <c r="BT7" s="32"/>
      <c r="BU7" s="32"/>
      <c r="BV7" s="32"/>
      <c r="BW7" s="32"/>
      <c r="BX7" s="71" t="str">
        <f>IF(BW7="","",IF(BZ7="",VLOOKUP(BW7,〒検索群馬!A:F,5,FALSE),BZ7))</f>
        <v/>
      </c>
      <c r="BY7" s="62"/>
      <c r="BZ7" s="32"/>
      <c r="CA7" s="32" t="str">
        <f t="shared" si="15"/>
        <v/>
      </c>
      <c r="CB7" s="32"/>
      <c r="CC7" s="32"/>
      <c r="CD7" s="32"/>
      <c r="CE7" s="32"/>
      <c r="CF7" s="32"/>
      <c r="CG7" s="71" t="str">
        <f>IF(CF7="","",IF(CI7="",VLOOKUP(CF7,〒検索群馬!A:E,5,FALSE),CI7))</f>
        <v/>
      </c>
      <c r="CH7" s="62"/>
      <c r="CI7" s="32"/>
      <c r="CJ7" s="32" t="str">
        <f t="shared" si="16"/>
        <v/>
      </c>
      <c r="CK7" s="32"/>
      <c r="CL7" s="32"/>
      <c r="CM7" s="32"/>
      <c r="CN7" s="32"/>
      <c r="CO7" s="71" t="str">
        <f>IF(CN7="","",IF(CQ7="",VLOOKUP(CN7,〒検索群馬!A:E,5,FALSE),CQ7))</f>
        <v/>
      </c>
      <c r="CP7" s="62"/>
      <c r="CQ7" s="32"/>
      <c r="CR7" s="32" t="str">
        <f t="shared" si="17"/>
        <v/>
      </c>
      <c r="CS7" s="32"/>
      <c r="CT7" s="32"/>
      <c r="CU7" s="32"/>
      <c r="CV7" s="32"/>
      <c r="CW7" s="71" t="str">
        <f>IF(CV7="","",IF(CY7="",VLOOKUP(CV7,〒検索群馬!A:E,5,FALSE),CY7))</f>
        <v/>
      </c>
      <c r="CX7" s="62"/>
      <c r="CY7" s="32"/>
      <c r="CZ7" s="32" t="str">
        <f t="shared" si="18"/>
        <v/>
      </c>
      <c r="DA7" s="32"/>
      <c r="DB7" s="43"/>
    </row>
    <row r="8" spans="1:106" ht="18.75" customHeight="1">
      <c r="A8" s="33">
        <v>5</v>
      </c>
      <c r="B8" s="34"/>
      <c r="C8" s="32"/>
      <c r="D8" s="35" t="str">
        <f>IF(E8="",PHONETIC(C8),入力フォーム一覧[[#This Row],[ふりがな※修正用]])</f>
        <v/>
      </c>
      <c r="E8" s="41"/>
      <c r="F8" s="41"/>
      <c r="G8" s="36"/>
      <c r="H8" s="36"/>
      <c r="I8" s="34"/>
      <c r="J8" s="41"/>
      <c r="K8" s="71" t="str">
        <f>IF(J8="","",IF(M8="",VLOOKUP(J8,〒検索群馬!A:E,5,FALSE),M8))</f>
        <v/>
      </c>
      <c r="L8" s="62"/>
      <c r="M8" s="40"/>
      <c r="N8" s="32" t="str">
        <f t="shared" si="19"/>
        <v/>
      </c>
      <c r="O8" s="32"/>
      <c r="P8" s="32"/>
      <c r="Q8" s="41"/>
      <c r="R8" s="3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42" t="str">
        <f t="shared" si="0"/>
        <v/>
      </c>
      <c r="AF8" s="42" t="str">
        <f t="shared" si="1"/>
        <v/>
      </c>
      <c r="AG8" s="42" t="str">
        <f t="shared" si="2"/>
        <v/>
      </c>
      <c r="AH8" s="42" t="str">
        <f t="shared" si="3"/>
        <v/>
      </c>
      <c r="AI8" s="42" t="str">
        <f t="shared" si="4"/>
        <v/>
      </c>
      <c r="AJ8" s="42" t="str">
        <f t="shared" si="5"/>
        <v/>
      </c>
      <c r="AK8" s="42" t="str">
        <f t="shared" si="6"/>
        <v/>
      </c>
      <c r="AL8" s="42" t="str">
        <f t="shared" si="7"/>
        <v/>
      </c>
      <c r="AM8" s="42" t="str">
        <f t="shared" si="8"/>
        <v/>
      </c>
      <c r="AN8" s="42" t="str">
        <f t="shared" si="9"/>
        <v/>
      </c>
      <c r="AO8" s="42" t="str">
        <f t="shared" si="10"/>
        <v/>
      </c>
      <c r="AP8" s="42" t="str">
        <f t="shared" si="11"/>
        <v/>
      </c>
      <c r="AQ8" s="41"/>
      <c r="AR8" s="38" t="str">
        <f t="shared" si="12"/>
        <v/>
      </c>
      <c r="AS8" s="38" t="str">
        <f t="shared" si="13"/>
        <v/>
      </c>
      <c r="AT8" s="32"/>
      <c r="AU8" s="32"/>
      <c r="AV8" s="32"/>
      <c r="AW8" s="41"/>
      <c r="AX8" s="41"/>
      <c r="AY8" s="41"/>
      <c r="AZ8" s="32"/>
      <c r="BA8" s="32"/>
      <c r="BB8" s="32"/>
      <c r="BC8" s="32"/>
      <c r="BD8" s="32"/>
      <c r="BE8" s="41"/>
      <c r="BF8" s="32"/>
      <c r="BG8" s="41"/>
      <c r="BH8" s="32"/>
      <c r="BI8" s="41"/>
      <c r="BJ8" s="41"/>
      <c r="BK8" s="41"/>
      <c r="BL8" s="32"/>
      <c r="BM8" s="32"/>
      <c r="BN8" s="32"/>
      <c r="BO8" s="71" t="str">
        <f>IF(BN8="","",IF(BQ8="",VLOOKUP(BN8,〒検索群馬!A:F,5,FALSE),BQ8))</f>
        <v/>
      </c>
      <c r="BP8" s="62"/>
      <c r="BQ8" s="32"/>
      <c r="BR8" s="32" t="str">
        <f t="shared" si="14"/>
        <v/>
      </c>
      <c r="BS8" s="32"/>
      <c r="BT8" s="32"/>
      <c r="BU8" s="32"/>
      <c r="BV8" s="32"/>
      <c r="BW8" s="32"/>
      <c r="BX8" s="71" t="str">
        <f>IF(BW8="","",IF(BZ8="",VLOOKUP(BW8,〒検索群馬!A:F,5,FALSE),BZ8))</f>
        <v/>
      </c>
      <c r="BY8" s="62"/>
      <c r="BZ8" s="32"/>
      <c r="CA8" s="32" t="str">
        <f t="shared" si="15"/>
        <v/>
      </c>
      <c r="CB8" s="32"/>
      <c r="CC8" s="32"/>
      <c r="CD8" s="32"/>
      <c r="CE8" s="32"/>
      <c r="CF8" s="32"/>
      <c r="CG8" s="71" t="str">
        <f>IF(CF8="","",IF(CI8="",VLOOKUP(CF8,〒検索群馬!A:E,5,FALSE),CI8))</f>
        <v/>
      </c>
      <c r="CH8" s="62"/>
      <c r="CI8" s="32"/>
      <c r="CJ8" s="32" t="str">
        <f t="shared" si="16"/>
        <v/>
      </c>
      <c r="CK8" s="32"/>
      <c r="CL8" s="32"/>
      <c r="CM8" s="32"/>
      <c r="CN8" s="32"/>
      <c r="CO8" s="71" t="str">
        <f>IF(CN8="","",IF(CQ8="",VLOOKUP(CN8,〒検索群馬!A:E,5,FALSE),CQ8))</f>
        <v/>
      </c>
      <c r="CP8" s="62"/>
      <c r="CQ8" s="32"/>
      <c r="CR8" s="32" t="str">
        <f t="shared" si="17"/>
        <v/>
      </c>
      <c r="CS8" s="32"/>
      <c r="CT8" s="32"/>
      <c r="CU8" s="32"/>
      <c r="CV8" s="32"/>
      <c r="CW8" s="71" t="str">
        <f>IF(CV8="","",IF(CY8="",VLOOKUP(CV8,〒検索群馬!A:E,5,FALSE),CY8))</f>
        <v/>
      </c>
      <c r="CX8" s="62"/>
      <c r="CY8" s="32"/>
      <c r="CZ8" s="32" t="str">
        <f t="shared" si="18"/>
        <v/>
      </c>
      <c r="DA8" s="32"/>
      <c r="DB8" s="43"/>
    </row>
    <row r="9" spans="1:106" ht="18.75" customHeight="1">
      <c r="A9" s="33">
        <v>6</v>
      </c>
      <c r="B9" s="34"/>
      <c r="C9" s="32"/>
      <c r="D9" s="35" t="str">
        <f>IF(E9="",PHONETIC(C9),入力フォーム一覧[[#This Row],[ふりがな※修正用]])</f>
        <v/>
      </c>
      <c r="E9" s="41"/>
      <c r="F9" s="41"/>
      <c r="G9" s="36"/>
      <c r="H9" s="36"/>
      <c r="I9" s="34"/>
      <c r="J9" s="41"/>
      <c r="K9" s="71" t="str">
        <f>IF(J9="","",IF(M9="",VLOOKUP(J9,〒検索群馬!A:E,5,FALSE),M9))</f>
        <v/>
      </c>
      <c r="L9" s="62"/>
      <c r="M9" s="40"/>
      <c r="N9" s="32" t="str">
        <f t="shared" si="19"/>
        <v/>
      </c>
      <c r="O9" s="32"/>
      <c r="P9" s="32"/>
      <c r="Q9" s="41"/>
      <c r="R9" s="3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42" t="str">
        <f t="shared" si="0"/>
        <v/>
      </c>
      <c r="AF9" s="42" t="str">
        <f t="shared" si="1"/>
        <v/>
      </c>
      <c r="AG9" s="42" t="str">
        <f t="shared" si="2"/>
        <v/>
      </c>
      <c r="AH9" s="42" t="str">
        <f t="shared" si="3"/>
        <v/>
      </c>
      <c r="AI9" s="42" t="str">
        <f t="shared" si="4"/>
        <v/>
      </c>
      <c r="AJ9" s="42" t="str">
        <f t="shared" si="5"/>
        <v/>
      </c>
      <c r="AK9" s="42" t="str">
        <f t="shared" si="6"/>
        <v/>
      </c>
      <c r="AL9" s="42" t="str">
        <f t="shared" si="7"/>
        <v/>
      </c>
      <c r="AM9" s="42" t="str">
        <f t="shared" si="8"/>
        <v/>
      </c>
      <c r="AN9" s="42" t="str">
        <f t="shared" si="9"/>
        <v/>
      </c>
      <c r="AO9" s="42" t="str">
        <f t="shared" si="10"/>
        <v/>
      </c>
      <c r="AP9" s="42" t="str">
        <f t="shared" si="11"/>
        <v/>
      </c>
      <c r="AQ9" s="41"/>
      <c r="AR9" s="38" t="str">
        <f t="shared" si="12"/>
        <v/>
      </c>
      <c r="AS9" s="38" t="str">
        <f t="shared" si="13"/>
        <v/>
      </c>
      <c r="AT9" s="32"/>
      <c r="AU9" s="32"/>
      <c r="AV9" s="32"/>
      <c r="AW9" s="41"/>
      <c r="AX9" s="41"/>
      <c r="AY9" s="41"/>
      <c r="AZ9" s="32"/>
      <c r="BA9" s="32"/>
      <c r="BB9" s="32"/>
      <c r="BC9" s="32"/>
      <c r="BD9" s="32"/>
      <c r="BE9" s="41"/>
      <c r="BF9" s="32"/>
      <c r="BG9" s="41"/>
      <c r="BH9" s="32"/>
      <c r="BI9" s="41"/>
      <c r="BJ9" s="41"/>
      <c r="BK9" s="41"/>
      <c r="BL9" s="32"/>
      <c r="BM9" s="32"/>
      <c r="BN9" s="32"/>
      <c r="BO9" s="71" t="str">
        <f>IF(BN9="","",IF(BQ9="",VLOOKUP(BN9,〒検索群馬!A:F,5,FALSE),BQ9))</f>
        <v/>
      </c>
      <c r="BP9" s="62"/>
      <c r="BQ9" s="32"/>
      <c r="BR9" s="32" t="str">
        <f t="shared" si="14"/>
        <v/>
      </c>
      <c r="BS9" s="32"/>
      <c r="BT9" s="32"/>
      <c r="BU9" s="32"/>
      <c r="BV9" s="32"/>
      <c r="BW9" s="32"/>
      <c r="BX9" s="71" t="str">
        <f>IF(BW9="","",IF(BZ9="",VLOOKUP(BW9,〒検索群馬!A:F,5,FALSE),BZ9))</f>
        <v/>
      </c>
      <c r="BY9" s="62"/>
      <c r="BZ9" s="32"/>
      <c r="CA9" s="32" t="str">
        <f t="shared" si="15"/>
        <v/>
      </c>
      <c r="CB9" s="32"/>
      <c r="CC9" s="32"/>
      <c r="CD9" s="32"/>
      <c r="CE9" s="32"/>
      <c r="CF9" s="32"/>
      <c r="CG9" s="71" t="str">
        <f>IF(CF9="","",IF(CI9="",VLOOKUP(CF9,〒検索群馬!A:E,5,FALSE),CI9))</f>
        <v/>
      </c>
      <c r="CH9" s="62"/>
      <c r="CI9" s="32"/>
      <c r="CJ9" s="32" t="str">
        <f t="shared" si="16"/>
        <v/>
      </c>
      <c r="CK9" s="32"/>
      <c r="CL9" s="32"/>
      <c r="CM9" s="32"/>
      <c r="CN9" s="32"/>
      <c r="CO9" s="71" t="str">
        <f>IF(CN9="","",IF(CQ9="",VLOOKUP(CN9,〒検索群馬!A:E,5,FALSE),CQ9))</f>
        <v/>
      </c>
      <c r="CP9" s="62"/>
      <c r="CQ9" s="32"/>
      <c r="CR9" s="32" t="str">
        <f t="shared" si="17"/>
        <v/>
      </c>
      <c r="CS9" s="32"/>
      <c r="CT9" s="32"/>
      <c r="CU9" s="32"/>
      <c r="CV9" s="32"/>
      <c r="CW9" s="71" t="str">
        <f>IF(CV9="","",IF(CY9="",VLOOKUP(CV9,〒検索群馬!A:E,5,FALSE),CY9))</f>
        <v/>
      </c>
      <c r="CX9" s="62"/>
      <c r="CY9" s="32"/>
      <c r="CZ9" s="32" t="str">
        <f t="shared" si="18"/>
        <v/>
      </c>
      <c r="DA9" s="32"/>
      <c r="DB9" s="43"/>
    </row>
    <row r="10" spans="1:106" ht="18.75" customHeight="1">
      <c r="A10" s="33">
        <v>7</v>
      </c>
      <c r="B10" s="34"/>
      <c r="C10" s="32"/>
      <c r="D10" s="35" t="str">
        <f>IF(E10="",PHONETIC(C10),入力フォーム一覧[[#This Row],[ふりがな※修正用]])</f>
        <v/>
      </c>
      <c r="E10" s="41"/>
      <c r="F10" s="41"/>
      <c r="G10" s="36"/>
      <c r="H10" s="36"/>
      <c r="I10" s="34"/>
      <c r="J10" s="41"/>
      <c r="K10" s="71" t="str">
        <f>IF(J10="","",IF(M10="",VLOOKUP(J10,〒検索群馬!A:E,5,FALSE),M10))</f>
        <v/>
      </c>
      <c r="L10" s="62"/>
      <c r="M10" s="40"/>
      <c r="N10" s="32" t="str">
        <f t="shared" si="19"/>
        <v/>
      </c>
      <c r="O10" s="32"/>
      <c r="P10" s="32"/>
      <c r="Q10" s="41"/>
      <c r="R10" s="3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42" t="str">
        <f t="shared" si="0"/>
        <v/>
      </c>
      <c r="AF10" s="42" t="str">
        <f t="shared" si="1"/>
        <v/>
      </c>
      <c r="AG10" s="42" t="str">
        <f t="shared" si="2"/>
        <v/>
      </c>
      <c r="AH10" s="42" t="str">
        <f t="shared" si="3"/>
        <v/>
      </c>
      <c r="AI10" s="42" t="str">
        <f t="shared" si="4"/>
        <v/>
      </c>
      <c r="AJ10" s="42" t="str">
        <f t="shared" si="5"/>
        <v/>
      </c>
      <c r="AK10" s="42" t="str">
        <f t="shared" si="6"/>
        <v/>
      </c>
      <c r="AL10" s="42" t="str">
        <f t="shared" si="7"/>
        <v/>
      </c>
      <c r="AM10" s="42" t="str">
        <f t="shared" si="8"/>
        <v/>
      </c>
      <c r="AN10" s="42" t="str">
        <f t="shared" si="9"/>
        <v/>
      </c>
      <c r="AO10" s="42" t="str">
        <f t="shared" si="10"/>
        <v/>
      </c>
      <c r="AP10" s="42" t="str">
        <f t="shared" si="11"/>
        <v/>
      </c>
      <c r="AQ10" s="41"/>
      <c r="AR10" s="38" t="str">
        <f t="shared" si="12"/>
        <v/>
      </c>
      <c r="AS10" s="38" t="str">
        <f t="shared" si="13"/>
        <v/>
      </c>
      <c r="AT10" s="32"/>
      <c r="AU10" s="32"/>
      <c r="AV10" s="32"/>
      <c r="AW10" s="41"/>
      <c r="AX10" s="41"/>
      <c r="AY10" s="41"/>
      <c r="AZ10" s="32"/>
      <c r="BA10" s="32"/>
      <c r="BB10" s="32"/>
      <c r="BC10" s="32"/>
      <c r="BD10" s="32"/>
      <c r="BE10" s="41"/>
      <c r="BF10" s="32"/>
      <c r="BG10" s="41"/>
      <c r="BH10" s="32"/>
      <c r="BI10" s="41"/>
      <c r="BJ10" s="41"/>
      <c r="BK10" s="41"/>
      <c r="BL10" s="32"/>
      <c r="BM10" s="32"/>
      <c r="BN10" s="32"/>
      <c r="BO10" s="71" t="str">
        <f>IF(BN10="","",IF(BQ10="",VLOOKUP(BN10,〒検索群馬!A:F,5,FALSE),BQ10))</f>
        <v/>
      </c>
      <c r="BP10" s="62"/>
      <c r="BQ10" s="32"/>
      <c r="BR10" s="32" t="str">
        <f t="shared" si="14"/>
        <v/>
      </c>
      <c r="BS10" s="32"/>
      <c r="BT10" s="32"/>
      <c r="BU10" s="32"/>
      <c r="BV10" s="32"/>
      <c r="BW10" s="32"/>
      <c r="BX10" s="71" t="str">
        <f>IF(BW10="","",IF(BZ10="",VLOOKUP(BW10,〒検索群馬!A:F,5,FALSE),BZ10))</f>
        <v/>
      </c>
      <c r="BY10" s="62"/>
      <c r="BZ10" s="32"/>
      <c r="CA10" s="32" t="str">
        <f t="shared" si="15"/>
        <v/>
      </c>
      <c r="CB10" s="32"/>
      <c r="CC10" s="32"/>
      <c r="CD10" s="32"/>
      <c r="CE10" s="32"/>
      <c r="CF10" s="32"/>
      <c r="CG10" s="71" t="str">
        <f>IF(CF10="","",IF(CI10="",VLOOKUP(CF10,〒検索群馬!A:E,5,FALSE),CI10))</f>
        <v/>
      </c>
      <c r="CH10" s="62"/>
      <c r="CI10" s="32"/>
      <c r="CJ10" s="32" t="str">
        <f t="shared" si="16"/>
        <v/>
      </c>
      <c r="CK10" s="32"/>
      <c r="CL10" s="32"/>
      <c r="CM10" s="32"/>
      <c r="CN10" s="32"/>
      <c r="CO10" s="71" t="str">
        <f>IF(CN10="","",IF(CQ10="",VLOOKUP(CN10,〒検索群馬!A:E,5,FALSE),CQ10))</f>
        <v/>
      </c>
      <c r="CP10" s="62"/>
      <c r="CQ10" s="32"/>
      <c r="CR10" s="32" t="str">
        <f t="shared" si="17"/>
        <v/>
      </c>
      <c r="CS10" s="32"/>
      <c r="CT10" s="32"/>
      <c r="CU10" s="32"/>
      <c r="CV10" s="32"/>
      <c r="CW10" s="71" t="str">
        <f>IF(CV10="","",IF(CY10="",VLOOKUP(CV10,〒検索群馬!A:E,5,FALSE),CY10))</f>
        <v/>
      </c>
      <c r="CX10" s="62"/>
      <c r="CY10" s="32"/>
      <c r="CZ10" s="32" t="str">
        <f t="shared" si="18"/>
        <v/>
      </c>
      <c r="DA10" s="32"/>
      <c r="DB10" s="43"/>
    </row>
    <row r="11" spans="1:106" ht="18.75" customHeight="1">
      <c r="A11" s="33">
        <v>8</v>
      </c>
      <c r="B11" s="34"/>
      <c r="C11" s="32"/>
      <c r="D11" s="35" t="str">
        <f>IF(E11="",PHONETIC(C11),入力フォーム一覧[[#This Row],[ふりがな※修正用]])</f>
        <v/>
      </c>
      <c r="E11" s="41"/>
      <c r="F11" s="41"/>
      <c r="G11" s="36"/>
      <c r="H11" s="36"/>
      <c r="I11" s="34"/>
      <c r="J11" s="41"/>
      <c r="K11" s="71" t="str">
        <f>IF(J11="","",IF(M11="",VLOOKUP(J11,〒検索群馬!A:E,5,FALSE),M11))</f>
        <v/>
      </c>
      <c r="L11" s="62"/>
      <c r="M11" s="40"/>
      <c r="N11" s="32" t="str">
        <f t="shared" si="19"/>
        <v/>
      </c>
      <c r="O11" s="32"/>
      <c r="P11" s="32"/>
      <c r="Q11" s="41"/>
      <c r="R11" s="3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42" t="str">
        <f t="shared" si="0"/>
        <v/>
      </c>
      <c r="AF11" s="42" t="str">
        <f t="shared" si="1"/>
        <v/>
      </c>
      <c r="AG11" s="42" t="str">
        <f t="shared" si="2"/>
        <v/>
      </c>
      <c r="AH11" s="42" t="str">
        <f t="shared" si="3"/>
        <v/>
      </c>
      <c r="AI11" s="42" t="str">
        <f t="shared" si="4"/>
        <v/>
      </c>
      <c r="AJ11" s="42" t="str">
        <f t="shared" si="5"/>
        <v/>
      </c>
      <c r="AK11" s="42" t="str">
        <f t="shared" si="6"/>
        <v/>
      </c>
      <c r="AL11" s="42" t="str">
        <f t="shared" si="7"/>
        <v/>
      </c>
      <c r="AM11" s="42" t="str">
        <f t="shared" si="8"/>
        <v/>
      </c>
      <c r="AN11" s="42" t="str">
        <f t="shared" si="9"/>
        <v/>
      </c>
      <c r="AO11" s="42" t="str">
        <f t="shared" si="10"/>
        <v/>
      </c>
      <c r="AP11" s="42" t="str">
        <f t="shared" si="11"/>
        <v/>
      </c>
      <c r="AQ11" s="41"/>
      <c r="AR11" s="38" t="str">
        <f t="shared" si="12"/>
        <v/>
      </c>
      <c r="AS11" s="38" t="str">
        <f t="shared" si="13"/>
        <v/>
      </c>
      <c r="AT11" s="32"/>
      <c r="AU11" s="32"/>
      <c r="AV11" s="32"/>
      <c r="AW11" s="41"/>
      <c r="AX11" s="41"/>
      <c r="AY11" s="41"/>
      <c r="AZ11" s="32"/>
      <c r="BA11" s="32"/>
      <c r="BB11" s="32"/>
      <c r="BC11" s="32"/>
      <c r="BD11" s="32"/>
      <c r="BE11" s="41"/>
      <c r="BF11" s="32"/>
      <c r="BG11" s="41"/>
      <c r="BH11" s="32"/>
      <c r="BI11" s="41"/>
      <c r="BJ11" s="41"/>
      <c r="BK11" s="41"/>
      <c r="BL11" s="32"/>
      <c r="BM11" s="32"/>
      <c r="BN11" s="32"/>
      <c r="BO11" s="71" t="str">
        <f>IF(BN11="","",IF(BQ11="",VLOOKUP(BN11,〒検索群馬!A:F,5,FALSE),BQ11))</f>
        <v/>
      </c>
      <c r="BP11" s="62"/>
      <c r="BQ11" s="32"/>
      <c r="BR11" s="32" t="str">
        <f t="shared" si="14"/>
        <v/>
      </c>
      <c r="BS11" s="32"/>
      <c r="BT11" s="32"/>
      <c r="BU11" s="32"/>
      <c r="BV11" s="32"/>
      <c r="BW11" s="32"/>
      <c r="BX11" s="71" t="str">
        <f>IF(BW11="","",IF(BZ11="",VLOOKUP(BW11,〒検索群馬!A:F,5,FALSE),BZ11))</f>
        <v/>
      </c>
      <c r="BY11" s="62"/>
      <c r="BZ11" s="32"/>
      <c r="CA11" s="32" t="str">
        <f t="shared" si="15"/>
        <v/>
      </c>
      <c r="CB11" s="32"/>
      <c r="CC11" s="32"/>
      <c r="CD11" s="32"/>
      <c r="CE11" s="32"/>
      <c r="CF11" s="32"/>
      <c r="CG11" s="71" t="str">
        <f>IF(CF11="","",IF(CI11="",VLOOKUP(CF11,〒検索群馬!A:E,5,FALSE),CI11))</f>
        <v/>
      </c>
      <c r="CH11" s="62"/>
      <c r="CI11" s="32"/>
      <c r="CJ11" s="32" t="str">
        <f t="shared" si="16"/>
        <v/>
      </c>
      <c r="CK11" s="32"/>
      <c r="CL11" s="32"/>
      <c r="CM11" s="32"/>
      <c r="CN11" s="32"/>
      <c r="CO11" s="71" t="str">
        <f>IF(CN11="","",IF(CQ11="",VLOOKUP(CN11,〒検索群馬!A:E,5,FALSE),CQ11))</f>
        <v/>
      </c>
      <c r="CP11" s="62"/>
      <c r="CQ11" s="32"/>
      <c r="CR11" s="32" t="str">
        <f t="shared" si="17"/>
        <v/>
      </c>
      <c r="CS11" s="32"/>
      <c r="CT11" s="32"/>
      <c r="CU11" s="32"/>
      <c r="CV11" s="32"/>
      <c r="CW11" s="71" t="str">
        <f>IF(CV11="","",IF(CY11="",VLOOKUP(CV11,〒検索群馬!A:E,5,FALSE),CY11))</f>
        <v/>
      </c>
      <c r="CX11" s="62"/>
      <c r="CY11" s="32"/>
      <c r="CZ11" s="32" t="str">
        <f t="shared" si="18"/>
        <v/>
      </c>
      <c r="DA11" s="32"/>
      <c r="DB11" s="43"/>
    </row>
    <row r="12" spans="1:106" ht="18.75" customHeight="1">
      <c r="A12" s="33">
        <v>9</v>
      </c>
      <c r="B12" s="34"/>
      <c r="C12" s="32"/>
      <c r="D12" s="35" t="str">
        <f>IF(E12="",PHONETIC(C12),入力フォーム一覧[[#This Row],[ふりがな※修正用]])</f>
        <v/>
      </c>
      <c r="E12" s="41"/>
      <c r="F12" s="41"/>
      <c r="G12" s="36"/>
      <c r="H12" s="36"/>
      <c r="I12" s="34"/>
      <c r="J12" s="41"/>
      <c r="K12" s="71" t="str">
        <f>IF(J12="","",IF(M12="",VLOOKUP(J12,〒検索群馬!A:E,5,FALSE),M12))</f>
        <v/>
      </c>
      <c r="L12" s="62"/>
      <c r="M12" s="40"/>
      <c r="N12" s="32" t="str">
        <f t="shared" si="19"/>
        <v/>
      </c>
      <c r="O12" s="32"/>
      <c r="P12" s="32"/>
      <c r="Q12" s="41"/>
      <c r="R12" s="3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42" t="str">
        <f t="shared" si="0"/>
        <v/>
      </c>
      <c r="AF12" s="42" t="str">
        <f t="shared" si="1"/>
        <v/>
      </c>
      <c r="AG12" s="42" t="str">
        <f t="shared" si="2"/>
        <v/>
      </c>
      <c r="AH12" s="42" t="str">
        <f t="shared" si="3"/>
        <v/>
      </c>
      <c r="AI12" s="42" t="str">
        <f t="shared" si="4"/>
        <v/>
      </c>
      <c r="AJ12" s="42" t="str">
        <f t="shared" si="5"/>
        <v/>
      </c>
      <c r="AK12" s="42" t="str">
        <f t="shared" si="6"/>
        <v/>
      </c>
      <c r="AL12" s="42" t="str">
        <f t="shared" si="7"/>
        <v/>
      </c>
      <c r="AM12" s="42" t="str">
        <f t="shared" si="8"/>
        <v/>
      </c>
      <c r="AN12" s="42" t="str">
        <f t="shared" si="9"/>
        <v/>
      </c>
      <c r="AO12" s="42" t="str">
        <f t="shared" si="10"/>
        <v/>
      </c>
      <c r="AP12" s="42" t="str">
        <f t="shared" si="11"/>
        <v/>
      </c>
      <c r="AQ12" s="41"/>
      <c r="AR12" s="38" t="str">
        <f t="shared" si="12"/>
        <v/>
      </c>
      <c r="AS12" s="38" t="str">
        <f t="shared" si="13"/>
        <v/>
      </c>
      <c r="AT12" s="32"/>
      <c r="AU12" s="32"/>
      <c r="AV12" s="32"/>
      <c r="AW12" s="41"/>
      <c r="AX12" s="41"/>
      <c r="AY12" s="41"/>
      <c r="AZ12" s="32"/>
      <c r="BA12" s="32"/>
      <c r="BB12" s="32"/>
      <c r="BC12" s="32"/>
      <c r="BD12" s="32"/>
      <c r="BE12" s="41"/>
      <c r="BF12" s="32"/>
      <c r="BG12" s="41"/>
      <c r="BH12" s="32"/>
      <c r="BI12" s="41"/>
      <c r="BJ12" s="41"/>
      <c r="BK12" s="41"/>
      <c r="BL12" s="32"/>
      <c r="BM12" s="32"/>
      <c r="BN12" s="32"/>
      <c r="BO12" s="71" t="str">
        <f>IF(BN12="","",IF(BQ12="",VLOOKUP(BN12,〒検索群馬!A:F,5,FALSE),BQ12))</f>
        <v/>
      </c>
      <c r="BP12" s="62"/>
      <c r="BQ12" s="32"/>
      <c r="BR12" s="32" t="str">
        <f t="shared" si="14"/>
        <v/>
      </c>
      <c r="BS12" s="32"/>
      <c r="BT12" s="32"/>
      <c r="BU12" s="32"/>
      <c r="BV12" s="32"/>
      <c r="BW12" s="32"/>
      <c r="BX12" s="71" t="str">
        <f>IF(BW12="","",IF(BZ12="",VLOOKUP(BW12,〒検索群馬!A:F,5,FALSE),BZ12))</f>
        <v/>
      </c>
      <c r="BY12" s="62"/>
      <c r="BZ12" s="32"/>
      <c r="CA12" s="32" t="str">
        <f t="shared" si="15"/>
        <v/>
      </c>
      <c r="CB12" s="32"/>
      <c r="CC12" s="32"/>
      <c r="CD12" s="32"/>
      <c r="CE12" s="32"/>
      <c r="CF12" s="32"/>
      <c r="CG12" s="71" t="str">
        <f>IF(CF12="","",IF(CI12="",VLOOKUP(CF12,〒検索群馬!A:E,5,FALSE),CI12))</f>
        <v/>
      </c>
      <c r="CH12" s="62"/>
      <c r="CI12" s="32"/>
      <c r="CJ12" s="32" t="str">
        <f t="shared" si="16"/>
        <v/>
      </c>
      <c r="CK12" s="32"/>
      <c r="CL12" s="32"/>
      <c r="CM12" s="32"/>
      <c r="CN12" s="32"/>
      <c r="CO12" s="71" t="str">
        <f>IF(CN12="","",IF(CQ12="",VLOOKUP(CN12,〒検索群馬!A:E,5,FALSE),CQ12))</f>
        <v/>
      </c>
      <c r="CP12" s="62"/>
      <c r="CQ12" s="32"/>
      <c r="CR12" s="32" t="str">
        <f t="shared" si="17"/>
        <v/>
      </c>
      <c r="CS12" s="32"/>
      <c r="CT12" s="32"/>
      <c r="CU12" s="32"/>
      <c r="CV12" s="32"/>
      <c r="CW12" s="71" t="str">
        <f>IF(CV12="","",IF(CY12="",VLOOKUP(CV12,〒検索群馬!A:E,5,FALSE),CY12))</f>
        <v/>
      </c>
      <c r="CX12" s="62"/>
      <c r="CY12" s="32"/>
      <c r="CZ12" s="32" t="str">
        <f t="shared" si="18"/>
        <v/>
      </c>
      <c r="DA12" s="32"/>
      <c r="DB12" s="43"/>
    </row>
    <row r="13" spans="1:106" ht="18.75" customHeight="1">
      <c r="A13" s="33">
        <v>10</v>
      </c>
      <c r="B13" s="34"/>
      <c r="C13" s="32"/>
      <c r="D13" s="35" t="str">
        <f>IF(E13="",PHONETIC(C13),入力フォーム一覧[[#This Row],[ふりがな※修正用]])</f>
        <v/>
      </c>
      <c r="E13" s="41"/>
      <c r="F13" s="41"/>
      <c r="G13" s="36"/>
      <c r="H13" s="36"/>
      <c r="I13" s="34"/>
      <c r="J13" s="41"/>
      <c r="K13" s="71" t="str">
        <f>IF(J13="","",IF(M13="",VLOOKUP(J13,〒検索群馬!A:E,5,FALSE),M13))</f>
        <v/>
      </c>
      <c r="L13" s="62"/>
      <c r="M13" s="40"/>
      <c r="N13" s="32" t="str">
        <f t="shared" si="19"/>
        <v/>
      </c>
      <c r="O13" s="32"/>
      <c r="P13" s="32"/>
      <c r="Q13" s="41"/>
      <c r="R13" s="3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42" t="str">
        <f t="shared" si="0"/>
        <v/>
      </c>
      <c r="AF13" s="42" t="str">
        <f t="shared" si="1"/>
        <v/>
      </c>
      <c r="AG13" s="42" t="str">
        <f t="shared" si="2"/>
        <v/>
      </c>
      <c r="AH13" s="42" t="str">
        <f t="shared" si="3"/>
        <v/>
      </c>
      <c r="AI13" s="42" t="str">
        <f t="shared" si="4"/>
        <v/>
      </c>
      <c r="AJ13" s="42" t="str">
        <f t="shared" si="5"/>
        <v/>
      </c>
      <c r="AK13" s="42" t="str">
        <f t="shared" si="6"/>
        <v/>
      </c>
      <c r="AL13" s="42" t="str">
        <f t="shared" si="7"/>
        <v/>
      </c>
      <c r="AM13" s="42" t="str">
        <f t="shared" si="8"/>
        <v/>
      </c>
      <c r="AN13" s="42" t="str">
        <f t="shared" si="9"/>
        <v/>
      </c>
      <c r="AO13" s="42" t="str">
        <f t="shared" si="10"/>
        <v/>
      </c>
      <c r="AP13" s="42" t="str">
        <f t="shared" si="11"/>
        <v/>
      </c>
      <c r="AQ13" s="41"/>
      <c r="AR13" s="38" t="str">
        <f t="shared" si="12"/>
        <v/>
      </c>
      <c r="AS13" s="38" t="str">
        <f t="shared" si="13"/>
        <v/>
      </c>
      <c r="AT13" s="32"/>
      <c r="AU13" s="32"/>
      <c r="AV13" s="32"/>
      <c r="AW13" s="41"/>
      <c r="AX13" s="41"/>
      <c r="AY13" s="41"/>
      <c r="AZ13" s="32"/>
      <c r="BA13" s="32"/>
      <c r="BB13" s="32"/>
      <c r="BC13" s="32"/>
      <c r="BD13" s="32"/>
      <c r="BE13" s="41"/>
      <c r="BF13" s="32"/>
      <c r="BG13" s="41"/>
      <c r="BH13" s="32"/>
      <c r="BI13" s="41"/>
      <c r="BJ13" s="41"/>
      <c r="BK13" s="41"/>
      <c r="BL13" s="32"/>
      <c r="BM13" s="32"/>
      <c r="BN13" s="32"/>
      <c r="BO13" s="71" t="str">
        <f>IF(BN13="","",IF(BQ13="",VLOOKUP(BN13,〒検索群馬!A:F,5,FALSE),BQ13))</f>
        <v/>
      </c>
      <c r="BP13" s="62"/>
      <c r="BQ13" s="32"/>
      <c r="BR13" s="32" t="str">
        <f t="shared" si="14"/>
        <v/>
      </c>
      <c r="BS13" s="32"/>
      <c r="BT13" s="32"/>
      <c r="BU13" s="32"/>
      <c r="BV13" s="32"/>
      <c r="BW13" s="32"/>
      <c r="BX13" s="71" t="str">
        <f>IF(BW13="","",IF(BZ13="",VLOOKUP(BW13,〒検索群馬!A:F,5,FALSE),BZ13))</f>
        <v/>
      </c>
      <c r="BY13" s="62"/>
      <c r="BZ13" s="32"/>
      <c r="CA13" s="32" t="str">
        <f t="shared" si="15"/>
        <v/>
      </c>
      <c r="CB13" s="32"/>
      <c r="CC13" s="32"/>
      <c r="CD13" s="32"/>
      <c r="CE13" s="32"/>
      <c r="CF13" s="32"/>
      <c r="CG13" s="71" t="str">
        <f>IF(CF13="","",IF(CI13="",VLOOKUP(CF13,〒検索群馬!A:E,5,FALSE),CI13))</f>
        <v/>
      </c>
      <c r="CH13" s="62"/>
      <c r="CI13" s="32"/>
      <c r="CJ13" s="32" t="str">
        <f t="shared" si="16"/>
        <v/>
      </c>
      <c r="CK13" s="32"/>
      <c r="CL13" s="32"/>
      <c r="CM13" s="32"/>
      <c r="CN13" s="32"/>
      <c r="CO13" s="71" t="str">
        <f>IF(CN13="","",IF(CQ13="",VLOOKUP(CN13,〒検索群馬!A:E,5,FALSE),CQ13))</f>
        <v/>
      </c>
      <c r="CP13" s="62"/>
      <c r="CQ13" s="32"/>
      <c r="CR13" s="32" t="str">
        <f t="shared" si="17"/>
        <v/>
      </c>
      <c r="CS13" s="32"/>
      <c r="CT13" s="32"/>
      <c r="CU13" s="32"/>
      <c r="CV13" s="32"/>
      <c r="CW13" s="71" t="str">
        <f>IF(CV13="","",IF(CY13="",VLOOKUP(CV13,〒検索群馬!A:E,5,FALSE),CY13))</f>
        <v/>
      </c>
      <c r="CX13" s="62"/>
      <c r="CY13" s="32"/>
      <c r="CZ13" s="32" t="str">
        <f t="shared" si="18"/>
        <v/>
      </c>
      <c r="DA13" s="32"/>
      <c r="DB13" s="43"/>
    </row>
    <row r="14" spans="1:106" ht="18.75" customHeight="1">
      <c r="A14" s="33">
        <v>11</v>
      </c>
      <c r="B14" s="34"/>
      <c r="C14" s="32"/>
      <c r="D14" s="38" t="str">
        <f>IF(E14="",PHONETIC(C14),入力フォーム一覧[[#This Row],[ふりがな※修正用]])</f>
        <v/>
      </c>
      <c r="E14" s="41"/>
      <c r="F14" s="41"/>
      <c r="G14" s="36"/>
      <c r="H14" s="36"/>
      <c r="I14" s="34"/>
      <c r="J14" s="41"/>
      <c r="K14" s="71" t="str">
        <f>IF(J14="","",IF(M14="",VLOOKUP(J14,〒検索群馬!A:E,5,FALSE),M14))</f>
        <v/>
      </c>
      <c r="L14" s="62"/>
      <c r="M14" s="40"/>
      <c r="N14" s="32" t="str">
        <f t="shared" si="19"/>
        <v/>
      </c>
      <c r="O14" s="32"/>
      <c r="P14" s="32"/>
      <c r="Q14" s="41"/>
      <c r="R14" s="3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42" t="str">
        <f t="shared" si="0"/>
        <v/>
      </c>
      <c r="AF14" s="42" t="str">
        <f t="shared" si="1"/>
        <v/>
      </c>
      <c r="AG14" s="42" t="str">
        <f t="shared" si="2"/>
        <v/>
      </c>
      <c r="AH14" s="42" t="str">
        <f t="shared" si="3"/>
        <v/>
      </c>
      <c r="AI14" s="42" t="str">
        <f t="shared" si="4"/>
        <v/>
      </c>
      <c r="AJ14" s="42" t="str">
        <f t="shared" si="5"/>
        <v/>
      </c>
      <c r="AK14" s="42" t="str">
        <f t="shared" si="6"/>
        <v/>
      </c>
      <c r="AL14" s="42" t="str">
        <f t="shared" si="7"/>
        <v/>
      </c>
      <c r="AM14" s="42" t="str">
        <f t="shared" si="8"/>
        <v/>
      </c>
      <c r="AN14" s="42" t="str">
        <f t="shared" si="9"/>
        <v/>
      </c>
      <c r="AO14" s="42" t="str">
        <f t="shared" si="10"/>
        <v/>
      </c>
      <c r="AP14" s="42" t="str">
        <f t="shared" si="11"/>
        <v/>
      </c>
      <c r="AQ14" s="41"/>
      <c r="AR14" s="38" t="str">
        <f t="shared" si="12"/>
        <v/>
      </c>
      <c r="AS14" s="38" t="str">
        <f t="shared" si="13"/>
        <v/>
      </c>
      <c r="AT14" s="32"/>
      <c r="AU14" s="32"/>
      <c r="AV14" s="32"/>
      <c r="AW14" s="41"/>
      <c r="AX14" s="41"/>
      <c r="AY14" s="41"/>
      <c r="AZ14" s="32"/>
      <c r="BA14" s="32"/>
      <c r="BB14" s="32"/>
      <c r="BC14" s="32"/>
      <c r="BD14" s="32"/>
      <c r="BE14" s="41"/>
      <c r="BF14" s="32"/>
      <c r="BG14" s="41"/>
      <c r="BH14" s="32"/>
      <c r="BI14" s="41"/>
      <c r="BJ14" s="41"/>
      <c r="BK14" s="41"/>
      <c r="BL14" s="32"/>
      <c r="BM14" s="32"/>
      <c r="BN14" s="32"/>
      <c r="BO14" s="71" t="str">
        <f>IF(BN14="","",IF(BQ14="",VLOOKUP(BN14,〒検索群馬!A:F,5,FALSE),BQ14))</f>
        <v/>
      </c>
      <c r="BP14" s="62"/>
      <c r="BQ14" s="32"/>
      <c r="BR14" s="32" t="str">
        <f t="shared" si="14"/>
        <v/>
      </c>
      <c r="BS14" s="32"/>
      <c r="BT14" s="32"/>
      <c r="BU14" s="32"/>
      <c r="BV14" s="32"/>
      <c r="BW14" s="32"/>
      <c r="BX14" s="71" t="str">
        <f>IF(BW14="","",IF(BZ14="",VLOOKUP(BW14,〒検索群馬!A:F,5,FALSE),BZ14))</f>
        <v/>
      </c>
      <c r="BY14" s="62"/>
      <c r="BZ14" s="32"/>
      <c r="CA14" s="32" t="str">
        <f t="shared" si="15"/>
        <v/>
      </c>
      <c r="CB14" s="32"/>
      <c r="CC14" s="32"/>
      <c r="CD14" s="32"/>
      <c r="CE14" s="32"/>
      <c r="CF14" s="32"/>
      <c r="CG14" s="71" t="str">
        <f>IF(CF14="","",IF(CI14="",VLOOKUP(CF14,〒検索群馬!A:E,5,FALSE),CI14))</f>
        <v/>
      </c>
      <c r="CH14" s="62"/>
      <c r="CI14" s="32"/>
      <c r="CJ14" s="32" t="str">
        <f t="shared" si="16"/>
        <v/>
      </c>
      <c r="CK14" s="32"/>
      <c r="CL14" s="32"/>
      <c r="CM14" s="32"/>
      <c r="CN14" s="32"/>
      <c r="CO14" s="71" t="str">
        <f>IF(CN14="","",IF(CQ14="",VLOOKUP(CN14,〒検索群馬!A:E,5,FALSE),CQ14))</f>
        <v/>
      </c>
      <c r="CP14" s="62"/>
      <c r="CQ14" s="32"/>
      <c r="CR14" s="32" t="str">
        <f t="shared" si="17"/>
        <v/>
      </c>
      <c r="CS14" s="32"/>
      <c r="CT14" s="32"/>
      <c r="CU14" s="32"/>
      <c r="CV14" s="32"/>
      <c r="CW14" s="71" t="str">
        <f>IF(CV14="","",IF(CY14="",VLOOKUP(CV14,〒検索群馬!A:E,5,FALSE),CY14))</f>
        <v/>
      </c>
      <c r="CX14" s="62"/>
      <c r="CY14" s="32"/>
      <c r="CZ14" s="32" t="str">
        <f t="shared" si="18"/>
        <v/>
      </c>
      <c r="DA14" s="32"/>
      <c r="DB14" s="43"/>
    </row>
    <row r="15" spans="1:106" ht="18.75" customHeight="1">
      <c r="A15" s="33">
        <v>12</v>
      </c>
      <c r="B15" s="34"/>
      <c r="C15" s="32"/>
      <c r="D15" s="38" t="str">
        <f>IF(E15="",PHONETIC(C15),入力フォーム一覧[[#This Row],[ふりがな※修正用]])</f>
        <v/>
      </c>
      <c r="E15" s="41"/>
      <c r="F15" s="41"/>
      <c r="G15" s="36"/>
      <c r="H15" s="36"/>
      <c r="I15" s="34"/>
      <c r="J15" s="41"/>
      <c r="K15" s="71" t="str">
        <f>IF(J15="","",IF(M15="",VLOOKUP(J15,〒検索群馬!A:E,5,FALSE),M15))</f>
        <v/>
      </c>
      <c r="L15" s="62"/>
      <c r="M15" s="40"/>
      <c r="N15" s="32" t="str">
        <f t="shared" si="19"/>
        <v/>
      </c>
      <c r="O15" s="32"/>
      <c r="P15" s="32"/>
      <c r="Q15" s="41"/>
      <c r="R15" s="3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42" t="str">
        <f t="shared" si="0"/>
        <v/>
      </c>
      <c r="AF15" s="42" t="str">
        <f t="shared" si="1"/>
        <v/>
      </c>
      <c r="AG15" s="42" t="str">
        <f t="shared" si="2"/>
        <v/>
      </c>
      <c r="AH15" s="42" t="str">
        <f t="shared" si="3"/>
        <v/>
      </c>
      <c r="AI15" s="42" t="str">
        <f t="shared" si="4"/>
        <v/>
      </c>
      <c r="AJ15" s="42" t="str">
        <f t="shared" si="5"/>
        <v/>
      </c>
      <c r="AK15" s="42" t="str">
        <f t="shared" si="6"/>
        <v/>
      </c>
      <c r="AL15" s="42" t="str">
        <f t="shared" si="7"/>
        <v/>
      </c>
      <c r="AM15" s="42" t="str">
        <f t="shared" si="8"/>
        <v/>
      </c>
      <c r="AN15" s="42" t="str">
        <f t="shared" si="9"/>
        <v/>
      </c>
      <c r="AO15" s="42" t="str">
        <f t="shared" si="10"/>
        <v/>
      </c>
      <c r="AP15" s="42" t="str">
        <f t="shared" si="11"/>
        <v/>
      </c>
      <c r="AQ15" s="41"/>
      <c r="AR15" s="38" t="str">
        <f t="shared" si="12"/>
        <v/>
      </c>
      <c r="AS15" s="38" t="str">
        <f t="shared" si="13"/>
        <v/>
      </c>
      <c r="AT15" s="32"/>
      <c r="AU15" s="32"/>
      <c r="AV15" s="32"/>
      <c r="AW15" s="41"/>
      <c r="AX15" s="41"/>
      <c r="AY15" s="41"/>
      <c r="AZ15" s="32"/>
      <c r="BA15" s="32"/>
      <c r="BB15" s="32"/>
      <c r="BC15" s="32"/>
      <c r="BD15" s="32"/>
      <c r="BE15" s="41"/>
      <c r="BF15" s="32"/>
      <c r="BG15" s="41"/>
      <c r="BH15" s="32"/>
      <c r="BI15" s="41"/>
      <c r="BJ15" s="41"/>
      <c r="BK15" s="41"/>
      <c r="BL15" s="32"/>
      <c r="BM15" s="32"/>
      <c r="BN15" s="32"/>
      <c r="BO15" s="71" t="str">
        <f>IF(BN15="","",IF(BQ15="",VLOOKUP(BN15,〒検索群馬!A:F,5,FALSE),BQ15))</f>
        <v/>
      </c>
      <c r="BP15" s="62"/>
      <c r="BQ15" s="32"/>
      <c r="BR15" s="32" t="str">
        <f t="shared" si="14"/>
        <v/>
      </c>
      <c r="BS15" s="32"/>
      <c r="BT15" s="32"/>
      <c r="BU15" s="32"/>
      <c r="BV15" s="32"/>
      <c r="BW15" s="32"/>
      <c r="BX15" s="71" t="str">
        <f>IF(BW15="","",IF(BZ15="",VLOOKUP(BW15,〒検索群馬!A:F,5,FALSE),BZ15))</f>
        <v/>
      </c>
      <c r="BY15" s="62"/>
      <c r="BZ15" s="32"/>
      <c r="CA15" s="32" t="str">
        <f t="shared" si="15"/>
        <v/>
      </c>
      <c r="CB15" s="32"/>
      <c r="CC15" s="32"/>
      <c r="CD15" s="32"/>
      <c r="CE15" s="32"/>
      <c r="CF15" s="32"/>
      <c r="CG15" s="71" t="str">
        <f>IF(CF15="","",IF(CI15="",VLOOKUP(CF15,〒検索群馬!A:E,5,FALSE),CI15))</f>
        <v/>
      </c>
      <c r="CH15" s="62"/>
      <c r="CI15" s="32"/>
      <c r="CJ15" s="32" t="str">
        <f t="shared" si="16"/>
        <v/>
      </c>
      <c r="CK15" s="32"/>
      <c r="CL15" s="32"/>
      <c r="CM15" s="32"/>
      <c r="CN15" s="32"/>
      <c r="CO15" s="71" t="str">
        <f>IF(CN15="","",IF(CQ15="",VLOOKUP(CN15,〒検索群馬!A:E,5,FALSE),CQ15))</f>
        <v/>
      </c>
      <c r="CP15" s="62"/>
      <c r="CQ15" s="32"/>
      <c r="CR15" s="32" t="str">
        <f t="shared" si="17"/>
        <v/>
      </c>
      <c r="CS15" s="32"/>
      <c r="CT15" s="32"/>
      <c r="CU15" s="32"/>
      <c r="CV15" s="32"/>
      <c r="CW15" s="71" t="str">
        <f>IF(CV15="","",IF(CY15="",VLOOKUP(CV15,〒検索群馬!A:E,5,FALSE),CY15))</f>
        <v/>
      </c>
      <c r="CX15" s="62"/>
      <c r="CY15" s="32"/>
      <c r="CZ15" s="32" t="str">
        <f t="shared" si="18"/>
        <v/>
      </c>
      <c r="DA15" s="32"/>
      <c r="DB15" s="43"/>
    </row>
    <row r="16" spans="1:106" ht="18.75" customHeight="1">
      <c r="A16" s="33">
        <v>13</v>
      </c>
      <c r="B16" s="34"/>
      <c r="C16" s="32"/>
      <c r="D16" s="38" t="str">
        <f>IF(E16="",PHONETIC(C16),入力フォーム一覧[[#This Row],[ふりがな※修正用]])</f>
        <v/>
      </c>
      <c r="E16" s="41"/>
      <c r="F16" s="41"/>
      <c r="G16" s="36"/>
      <c r="H16" s="36"/>
      <c r="I16" s="34"/>
      <c r="J16" s="41"/>
      <c r="K16" s="71" t="str">
        <f>IF(J16="","",IF(M16="",VLOOKUP(J16,〒検索群馬!A:E,5,FALSE),M16))</f>
        <v/>
      </c>
      <c r="L16" s="62"/>
      <c r="M16" s="40"/>
      <c r="N16" s="32" t="str">
        <f t="shared" si="19"/>
        <v/>
      </c>
      <c r="O16" s="32"/>
      <c r="P16" s="32"/>
      <c r="Q16" s="41"/>
      <c r="R16" s="3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42" t="str">
        <f t="shared" si="0"/>
        <v/>
      </c>
      <c r="AF16" s="42" t="str">
        <f t="shared" si="1"/>
        <v/>
      </c>
      <c r="AG16" s="42" t="str">
        <f t="shared" si="2"/>
        <v/>
      </c>
      <c r="AH16" s="42" t="str">
        <f t="shared" si="3"/>
        <v/>
      </c>
      <c r="AI16" s="42" t="str">
        <f t="shared" si="4"/>
        <v/>
      </c>
      <c r="AJ16" s="42" t="str">
        <f t="shared" si="5"/>
        <v/>
      </c>
      <c r="AK16" s="42" t="str">
        <f t="shared" si="6"/>
        <v/>
      </c>
      <c r="AL16" s="42" t="str">
        <f t="shared" si="7"/>
        <v/>
      </c>
      <c r="AM16" s="42" t="str">
        <f t="shared" si="8"/>
        <v/>
      </c>
      <c r="AN16" s="42" t="str">
        <f t="shared" si="9"/>
        <v/>
      </c>
      <c r="AO16" s="42" t="str">
        <f t="shared" si="10"/>
        <v/>
      </c>
      <c r="AP16" s="42" t="str">
        <f t="shared" si="11"/>
        <v/>
      </c>
      <c r="AQ16" s="41"/>
      <c r="AR16" s="38" t="str">
        <f t="shared" si="12"/>
        <v/>
      </c>
      <c r="AS16" s="38" t="str">
        <f t="shared" si="13"/>
        <v/>
      </c>
      <c r="AT16" s="32"/>
      <c r="AU16" s="32"/>
      <c r="AV16" s="32"/>
      <c r="AW16" s="41"/>
      <c r="AX16" s="41"/>
      <c r="AY16" s="41"/>
      <c r="AZ16" s="32"/>
      <c r="BA16" s="32"/>
      <c r="BB16" s="32"/>
      <c r="BC16" s="32"/>
      <c r="BD16" s="32"/>
      <c r="BE16" s="41"/>
      <c r="BF16" s="32"/>
      <c r="BG16" s="41"/>
      <c r="BH16" s="32"/>
      <c r="BI16" s="41"/>
      <c r="BJ16" s="41"/>
      <c r="BK16" s="41"/>
      <c r="BL16" s="32"/>
      <c r="BM16" s="32"/>
      <c r="BN16" s="32"/>
      <c r="BO16" s="71" t="str">
        <f>IF(BN16="","",IF(BQ16="",VLOOKUP(BN16,〒検索群馬!A:F,5,FALSE),BQ16))</f>
        <v/>
      </c>
      <c r="BP16" s="62"/>
      <c r="BQ16" s="32"/>
      <c r="BR16" s="32" t="str">
        <f t="shared" si="14"/>
        <v/>
      </c>
      <c r="BS16" s="32"/>
      <c r="BT16" s="32"/>
      <c r="BU16" s="32"/>
      <c r="BV16" s="32"/>
      <c r="BW16" s="32"/>
      <c r="BX16" s="71" t="str">
        <f>IF(BW16="","",IF(BZ16="",VLOOKUP(BW16,〒検索群馬!A:F,5,FALSE),BZ16))</f>
        <v/>
      </c>
      <c r="BY16" s="62"/>
      <c r="BZ16" s="32"/>
      <c r="CA16" s="32" t="str">
        <f t="shared" si="15"/>
        <v/>
      </c>
      <c r="CB16" s="32"/>
      <c r="CC16" s="32"/>
      <c r="CD16" s="32"/>
      <c r="CE16" s="32"/>
      <c r="CF16" s="32"/>
      <c r="CG16" s="71" t="str">
        <f>IF(CF16="","",IF(CI16="",VLOOKUP(CF16,〒検索群馬!A:E,5,FALSE),CI16))</f>
        <v/>
      </c>
      <c r="CH16" s="62"/>
      <c r="CI16" s="32"/>
      <c r="CJ16" s="32" t="str">
        <f t="shared" si="16"/>
        <v/>
      </c>
      <c r="CK16" s="32"/>
      <c r="CL16" s="32"/>
      <c r="CM16" s="32"/>
      <c r="CN16" s="32"/>
      <c r="CO16" s="71" t="str">
        <f>IF(CN16="","",IF(CQ16="",VLOOKUP(CN16,〒検索群馬!A:E,5,FALSE),CQ16))</f>
        <v/>
      </c>
      <c r="CP16" s="62"/>
      <c r="CQ16" s="32"/>
      <c r="CR16" s="32" t="str">
        <f t="shared" si="17"/>
        <v/>
      </c>
      <c r="CS16" s="32"/>
      <c r="CT16" s="32"/>
      <c r="CU16" s="32"/>
      <c r="CV16" s="32"/>
      <c r="CW16" s="71" t="str">
        <f>IF(CV16="","",IF(CY16="",VLOOKUP(CV16,〒検索群馬!A:E,5,FALSE),CY16))</f>
        <v/>
      </c>
      <c r="CX16" s="62"/>
      <c r="CY16" s="32"/>
      <c r="CZ16" s="32" t="str">
        <f t="shared" si="18"/>
        <v/>
      </c>
      <c r="DA16" s="32"/>
      <c r="DB16" s="43"/>
    </row>
    <row r="17" spans="1:106" ht="18.75" customHeight="1">
      <c r="A17" s="33">
        <v>14</v>
      </c>
      <c r="B17" s="34"/>
      <c r="C17" s="32"/>
      <c r="D17" s="38" t="str">
        <f>IF(E17="",PHONETIC(C17),入力フォーム一覧[[#This Row],[ふりがな※修正用]])</f>
        <v/>
      </c>
      <c r="E17" s="41"/>
      <c r="F17" s="41"/>
      <c r="G17" s="36"/>
      <c r="H17" s="36"/>
      <c r="I17" s="34"/>
      <c r="J17" s="41"/>
      <c r="K17" s="71" t="str">
        <f>IF(J17="","",IF(M17="",VLOOKUP(J17,〒検索群馬!A:E,5,FALSE),M17))</f>
        <v/>
      </c>
      <c r="L17" s="62"/>
      <c r="M17" s="40"/>
      <c r="N17" s="32" t="str">
        <f t="shared" si="19"/>
        <v/>
      </c>
      <c r="O17" s="32"/>
      <c r="P17" s="32"/>
      <c r="Q17" s="41"/>
      <c r="R17" s="3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42" t="str">
        <f t="shared" si="0"/>
        <v/>
      </c>
      <c r="AF17" s="42" t="str">
        <f t="shared" si="1"/>
        <v/>
      </c>
      <c r="AG17" s="42" t="str">
        <f t="shared" si="2"/>
        <v/>
      </c>
      <c r="AH17" s="42" t="str">
        <f t="shared" si="3"/>
        <v/>
      </c>
      <c r="AI17" s="42" t="str">
        <f t="shared" si="4"/>
        <v/>
      </c>
      <c r="AJ17" s="42" t="str">
        <f t="shared" si="5"/>
        <v/>
      </c>
      <c r="AK17" s="42" t="str">
        <f t="shared" si="6"/>
        <v/>
      </c>
      <c r="AL17" s="42" t="str">
        <f t="shared" si="7"/>
        <v/>
      </c>
      <c r="AM17" s="42" t="str">
        <f t="shared" si="8"/>
        <v/>
      </c>
      <c r="AN17" s="42" t="str">
        <f t="shared" si="9"/>
        <v/>
      </c>
      <c r="AO17" s="42" t="str">
        <f t="shared" si="10"/>
        <v/>
      </c>
      <c r="AP17" s="42" t="str">
        <f t="shared" si="11"/>
        <v/>
      </c>
      <c r="AQ17" s="41"/>
      <c r="AR17" s="38" t="str">
        <f t="shared" si="12"/>
        <v/>
      </c>
      <c r="AS17" s="38" t="str">
        <f t="shared" si="13"/>
        <v/>
      </c>
      <c r="AT17" s="32"/>
      <c r="AU17" s="32"/>
      <c r="AV17" s="32"/>
      <c r="AW17" s="41"/>
      <c r="AX17" s="41"/>
      <c r="AY17" s="41"/>
      <c r="AZ17" s="32"/>
      <c r="BA17" s="32"/>
      <c r="BB17" s="32"/>
      <c r="BC17" s="32"/>
      <c r="BD17" s="32"/>
      <c r="BE17" s="41"/>
      <c r="BF17" s="32"/>
      <c r="BG17" s="41"/>
      <c r="BH17" s="32"/>
      <c r="BI17" s="41"/>
      <c r="BJ17" s="41"/>
      <c r="BK17" s="41"/>
      <c r="BL17" s="32"/>
      <c r="BM17" s="32"/>
      <c r="BN17" s="32"/>
      <c r="BO17" s="71" t="str">
        <f>IF(BN17="","",IF(BQ17="",VLOOKUP(BN17,〒検索群馬!A:F,5,FALSE),BQ17))</f>
        <v/>
      </c>
      <c r="BP17" s="62"/>
      <c r="BQ17" s="32"/>
      <c r="BR17" s="32" t="str">
        <f t="shared" si="14"/>
        <v/>
      </c>
      <c r="BS17" s="32"/>
      <c r="BT17" s="32"/>
      <c r="BU17" s="32"/>
      <c r="BV17" s="32"/>
      <c r="BW17" s="32"/>
      <c r="BX17" s="71" t="str">
        <f>IF(BW17="","",IF(BZ17="",VLOOKUP(BW17,〒検索群馬!A:F,5,FALSE),BZ17))</f>
        <v/>
      </c>
      <c r="BY17" s="62"/>
      <c r="BZ17" s="32"/>
      <c r="CA17" s="32" t="str">
        <f t="shared" si="15"/>
        <v/>
      </c>
      <c r="CB17" s="32"/>
      <c r="CC17" s="32"/>
      <c r="CD17" s="32"/>
      <c r="CE17" s="32"/>
      <c r="CF17" s="32"/>
      <c r="CG17" s="71" t="str">
        <f>IF(CF17="","",IF(CI17="",VLOOKUP(CF17,〒検索群馬!A:E,5,FALSE),CI17))</f>
        <v/>
      </c>
      <c r="CH17" s="62"/>
      <c r="CI17" s="32"/>
      <c r="CJ17" s="32" t="str">
        <f t="shared" si="16"/>
        <v/>
      </c>
      <c r="CK17" s="32"/>
      <c r="CL17" s="32"/>
      <c r="CM17" s="32"/>
      <c r="CN17" s="32"/>
      <c r="CO17" s="71" t="str">
        <f>IF(CN17="","",IF(CQ17="",VLOOKUP(CN17,〒検索群馬!A:E,5,FALSE),CQ17))</f>
        <v/>
      </c>
      <c r="CP17" s="62"/>
      <c r="CQ17" s="32"/>
      <c r="CR17" s="32" t="str">
        <f t="shared" si="17"/>
        <v/>
      </c>
      <c r="CS17" s="32"/>
      <c r="CT17" s="32"/>
      <c r="CU17" s="32"/>
      <c r="CV17" s="32"/>
      <c r="CW17" s="71" t="str">
        <f>IF(CV17="","",IF(CY17="",VLOOKUP(CV17,〒検索群馬!A:E,5,FALSE),CY17))</f>
        <v/>
      </c>
      <c r="CX17" s="62"/>
      <c r="CY17" s="32"/>
      <c r="CZ17" s="32" t="str">
        <f t="shared" si="18"/>
        <v/>
      </c>
      <c r="DA17" s="32"/>
      <c r="DB17" s="43"/>
    </row>
    <row r="18" spans="1:106" ht="18.75" customHeight="1">
      <c r="A18" s="33">
        <v>15</v>
      </c>
      <c r="B18" s="34"/>
      <c r="C18" s="32"/>
      <c r="D18" s="38" t="str">
        <f>IF(E18="",PHONETIC(C18),入力フォーム一覧[[#This Row],[ふりがな※修正用]])</f>
        <v/>
      </c>
      <c r="E18" s="41"/>
      <c r="F18" s="41"/>
      <c r="G18" s="36"/>
      <c r="H18" s="36"/>
      <c r="I18" s="34"/>
      <c r="J18" s="41"/>
      <c r="K18" s="71" t="str">
        <f>IF(J18="","",IF(M18="",VLOOKUP(J18,〒検索群馬!A:E,5,FALSE),M18))</f>
        <v/>
      </c>
      <c r="L18" s="62"/>
      <c r="M18" s="40"/>
      <c r="N18" s="32" t="str">
        <f t="shared" si="19"/>
        <v/>
      </c>
      <c r="O18" s="32"/>
      <c r="P18" s="32"/>
      <c r="Q18" s="41"/>
      <c r="R18" s="3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42" t="str">
        <f t="shared" si="0"/>
        <v/>
      </c>
      <c r="AF18" s="42" t="str">
        <f t="shared" si="1"/>
        <v/>
      </c>
      <c r="AG18" s="42" t="str">
        <f t="shared" si="2"/>
        <v/>
      </c>
      <c r="AH18" s="42" t="str">
        <f t="shared" si="3"/>
        <v/>
      </c>
      <c r="AI18" s="42" t="str">
        <f t="shared" si="4"/>
        <v/>
      </c>
      <c r="AJ18" s="42" t="str">
        <f t="shared" si="5"/>
        <v/>
      </c>
      <c r="AK18" s="42" t="str">
        <f t="shared" si="6"/>
        <v/>
      </c>
      <c r="AL18" s="42" t="str">
        <f t="shared" si="7"/>
        <v/>
      </c>
      <c r="AM18" s="42" t="str">
        <f t="shared" si="8"/>
        <v/>
      </c>
      <c r="AN18" s="42" t="str">
        <f t="shared" si="9"/>
        <v/>
      </c>
      <c r="AO18" s="42" t="str">
        <f t="shared" si="10"/>
        <v/>
      </c>
      <c r="AP18" s="42" t="str">
        <f t="shared" si="11"/>
        <v/>
      </c>
      <c r="AQ18" s="41"/>
      <c r="AR18" s="38" t="str">
        <f t="shared" si="12"/>
        <v/>
      </c>
      <c r="AS18" s="38" t="str">
        <f t="shared" si="13"/>
        <v/>
      </c>
      <c r="AT18" s="32"/>
      <c r="AU18" s="32"/>
      <c r="AV18" s="32"/>
      <c r="AW18" s="41"/>
      <c r="AX18" s="41"/>
      <c r="AY18" s="41"/>
      <c r="AZ18" s="32"/>
      <c r="BA18" s="32"/>
      <c r="BB18" s="32"/>
      <c r="BC18" s="32"/>
      <c r="BD18" s="32"/>
      <c r="BE18" s="41"/>
      <c r="BF18" s="32"/>
      <c r="BG18" s="41"/>
      <c r="BH18" s="32"/>
      <c r="BI18" s="41"/>
      <c r="BJ18" s="41"/>
      <c r="BK18" s="41"/>
      <c r="BL18" s="32"/>
      <c r="BM18" s="32"/>
      <c r="BN18" s="32"/>
      <c r="BO18" s="71" t="str">
        <f>IF(BN18="","",IF(BQ18="",VLOOKUP(BN18,〒検索群馬!A:F,5,FALSE),BQ18))</f>
        <v/>
      </c>
      <c r="BP18" s="62"/>
      <c r="BQ18" s="32"/>
      <c r="BR18" s="32" t="str">
        <f t="shared" si="14"/>
        <v/>
      </c>
      <c r="BS18" s="32"/>
      <c r="BT18" s="32"/>
      <c r="BU18" s="32"/>
      <c r="BV18" s="32"/>
      <c r="BW18" s="32"/>
      <c r="BX18" s="71" t="str">
        <f>IF(BW18="","",IF(BZ18="",VLOOKUP(BW18,〒検索群馬!A:F,5,FALSE),BZ18))</f>
        <v/>
      </c>
      <c r="BY18" s="62"/>
      <c r="BZ18" s="32"/>
      <c r="CA18" s="32" t="str">
        <f t="shared" si="15"/>
        <v/>
      </c>
      <c r="CB18" s="32"/>
      <c r="CC18" s="32"/>
      <c r="CD18" s="32"/>
      <c r="CE18" s="32"/>
      <c r="CF18" s="32"/>
      <c r="CG18" s="71" t="str">
        <f>IF(CF18="","",IF(CI18="",VLOOKUP(CF18,〒検索群馬!A:E,5,FALSE),CI18))</f>
        <v/>
      </c>
      <c r="CH18" s="62"/>
      <c r="CI18" s="32"/>
      <c r="CJ18" s="32" t="str">
        <f t="shared" si="16"/>
        <v/>
      </c>
      <c r="CK18" s="32"/>
      <c r="CL18" s="32"/>
      <c r="CM18" s="32"/>
      <c r="CN18" s="32"/>
      <c r="CO18" s="71" t="str">
        <f>IF(CN18="","",IF(CQ18="",VLOOKUP(CN18,〒検索群馬!A:E,5,FALSE),CQ18))</f>
        <v/>
      </c>
      <c r="CP18" s="62"/>
      <c r="CQ18" s="32"/>
      <c r="CR18" s="32" t="str">
        <f t="shared" si="17"/>
        <v/>
      </c>
      <c r="CS18" s="32"/>
      <c r="CT18" s="32"/>
      <c r="CU18" s="32"/>
      <c r="CV18" s="32"/>
      <c r="CW18" s="71" t="str">
        <f>IF(CV18="","",IF(CY18="",VLOOKUP(CV18,〒検索群馬!A:E,5,FALSE),CY18))</f>
        <v/>
      </c>
      <c r="CX18" s="62"/>
      <c r="CY18" s="32"/>
      <c r="CZ18" s="32" t="str">
        <f t="shared" si="18"/>
        <v/>
      </c>
      <c r="DA18" s="32"/>
      <c r="DB18" s="43"/>
    </row>
    <row r="19" spans="1:106" ht="18.75" customHeight="1">
      <c r="A19" s="33">
        <v>16</v>
      </c>
      <c r="B19" s="34"/>
      <c r="C19" s="32"/>
      <c r="D19" s="38" t="str">
        <f>IF(E19="",PHONETIC(C19),入力フォーム一覧[[#This Row],[ふりがな※修正用]])</f>
        <v/>
      </c>
      <c r="E19" s="41"/>
      <c r="F19" s="41"/>
      <c r="G19" s="36"/>
      <c r="H19" s="36"/>
      <c r="I19" s="34"/>
      <c r="J19" s="41"/>
      <c r="K19" s="71" t="str">
        <f>IF(J19="","",IF(M19="",VLOOKUP(J19,〒検索群馬!A:E,5,FALSE),M19))</f>
        <v/>
      </c>
      <c r="L19" s="62"/>
      <c r="M19" s="40"/>
      <c r="N19" s="32" t="str">
        <f t="shared" si="19"/>
        <v/>
      </c>
      <c r="O19" s="32"/>
      <c r="P19" s="32"/>
      <c r="Q19" s="41"/>
      <c r="R19" s="3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42" t="str">
        <f t="shared" si="0"/>
        <v/>
      </c>
      <c r="AF19" s="42" t="str">
        <f t="shared" si="1"/>
        <v/>
      </c>
      <c r="AG19" s="42" t="str">
        <f t="shared" si="2"/>
        <v/>
      </c>
      <c r="AH19" s="42" t="str">
        <f t="shared" si="3"/>
        <v/>
      </c>
      <c r="AI19" s="42" t="str">
        <f t="shared" si="4"/>
        <v/>
      </c>
      <c r="AJ19" s="42" t="str">
        <f t="shared" si="5"/>
        <v/>
      </c>
      <c r="AK19" s="42" t="str">
        <f t="shared" si="6"/>
        <v/>
      </c>
      <c r="AL19" s="42" t="str">
        <f t="shared" si="7"/>
        <v/>
      </c>
      <c r="AM19" s="42" t="str">
        <f t="shared" si="8"/>
        <v/>
      </c>
      <c r="AN19" s="42" t="str">
        <f t="shared" si="9"/>
        <v/>
      </c>
      <c r="AO19" s="42" t="str">
        <f t="shared" si="10"/>
        <v/>
      </c>
      <c r="AP19" s="42" t="str">
        <f t="shared" si="11"/>
        <v/>
      </c>
      <c r="AQ19" s="41"/>
      <c r="AR19" s="38" t="str">
        <f t="shared" si="12"/>
        <v/>
      </c>
      <c r="AS19" s="38" t="str">
        <f t="shared" si="13"/>
        <v/>
      </c>
      <c r="AT19" s="32"/>
      <c r="AU19" s="32"/>
      <c r="AV19" s="32"/>
      <c r="AW19" s="41"/>
      <c r="AX19" s="41"/>
      <c r="AY19" s="41"/>
      <c r="AZ19" s="32"/>
      <c r="BA19" s="32"/>
      <c r="BB19" s="32"/>
      <c r="BC19" s="32"/>
      <c r="BD19" s="32"/>
      <c r="BE19" s="41"/>
      <c r="BF19" s="32"/>
      <c r="BG19" s="41"/>
      <c r="BH19" s="32"/>
      <c r="BI19" s="41"/>
      <c r="BJ19" s="41"/>
      <c r="BK19" s="41"/>
      <c r="BL19" s="32"/>
      <c r="BM19" s="32"/>
      <c r="BN19" s="32"/>
      <c r="BO19" s="71" t="str">
        <f>IF(BN19="","",IF(BQ19="",VLOOKUP(BN19,〒検索群馬!A:F,5,FALSE),BQ19))</f>
        <v/>
      </c>
      <c r="BP19" s="62"/>
      <c r="BQ19" s="32"/>
      <c r="BR19" s="32" t="str">
        <f t="shared" si="14"/>
        <v/>
      </c>
      <c r="BS19" s="32"/>
      <c r="BT19" s="32"/>
      <c r="BU19" s="32"/>
      <c r="BV19" s="32"/>
      <c r="BW19" s="32"/>
      <c r="BX19" s="71" t="str">
        <f>IF(BW19="","",IF(BZ19="",VLOOKUP(BW19,〒検索群馬!A:F,5,FALSE),BZ19))</f>
        <v/>
      </c>
      <c r="BY19" s="62"/>
      <c r="BZ19" s="32"/>
      <c r="CA19" s="32" t="str">
        <f t="shared" si="15"/>
        <v/>
      </c>
      <c r="CB19" s="32"/>
      <c r="CC19" s="32"/>
      <c r="CD19" s="32"/>
      <c r="CE19" s="32"/>
      <c r="CF19" s="32"/>
      <c r="CG19" s="71" t="str">
        <f>IF(CF19="","",IF(CI19="",VLOOKUP(CF19,〒検索群馬!A:E,5,FALSE),CI19))</f>
        <v/>
      </c>
      <c r="CH19" s="62"/>
      <c r="CI19" s="32"/>
      <c r="CJ19" s="32" t="str">
        <f t="shared" si="16"/>
        <v/>
      </c>
      <c r="CK19" s="32"/>
      <c r="CL19" s="32"/>
      <c r="CM19" s="32"/>
      <c r="CN19" s="32"/>
      <c r="CO19" s="71" t="str">
        <f>IF(CN19="","",IF(CQ19="",VLOOKUP(CN19,〒検索群馬!A:E,5,FALSE),CQ19))</f>
        <v/>
      </c>
      <c r="CP19" s="62"/>
      <c r="CQ19" s="32"/>
      <c r="CR19" s="32" t="str">
        <f t="shared" si="17"/>
        <v/>
      </c>
      <c r="CS19" s="32"/>
      <c r="CT19" s="32"/>
      <c r="CU19" s="32"/>
      <c r="CV19" s="32"/>
      <c r="CW19" s="71" t="str">
        <f>IF(CV19="","",IF(CY19="",VLOOKUP(CV19,〒検索群馬!A:E,5,FALSE),CY19))</f>
        <v/>
      </c>
      <c r="CX19" s="62"/>
      <c r="CY19" s="32"/>
      <c r="CZ19" s="32" t="str">
        <f t="shared" si="18"/>
        <v/>
      </c>
      <c r="DA19" s="32"/>
      <c r="DB19" s="43"/>
    </row>
    <row r="20" spans="1:106" ht="18.75" customHeight="1">
      <c r="A20" s="33">
        <v>17</v>
      </c>
      <c r="B20" s="34"/>
      <c r="C20" s="32"/>
      <c r="D20" s="38" t="str">
        <f>IF(E20="",PHONETIC(C20),入力フォーム一覧[[#This Row],[ふりがな※修正用]])</f>
        <v/>
      </c>
      <c r="E20" s="41"/>
      <c r="F20" s="41"/>
      <c r="G20" s="36"/>
      <c r="H20" s="36"/>
      <c r="I20" s="34"/>
      <c r="J20" s="41"/>
      <c r="K20" s="71" t="str">
        <f>IF(J20="","",IF(M20="",VLOOKUP(J20,〒検索群馬!A:E,5,FALSE),M20))</f>
        <v/>
      </c>
      <c r="L20" s="62"/>
      <c r="M20" s="40"/>
      <c r="N20" s="32" t="str">
        <f t="shared" si="19"/>
        <v/>
      </c>
      <c r="O20" s="32"/>
      <c r="P20" s="32"/>
      <c r="Q20" s="41"/>
      <c r="R20" s="3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42" t="str">
        <f t="shared" si="0"/>
        <v/>
      </c>
      <c r="AF20" s="42" t="str">
        <f t="shared" si="1"/>
        <v/>
      </c>
      <c r="AG20" s="42" t="str">
        <f t="shared" si="2"/>
        <v/>
      </c>
      <c r="AH20" s="42" t="str">
        <f t="shared" si="3"/>
        <v/>
      </c>
      <c r="AI20" s="42" t="str">
        <f t="shared" si="4"/>
        <v/>
      </c>
      <c r="AJ20" s="42" t="str">
        <f t="shared" si="5"/>
        <v/>
      </c>
      <c r="AK20" s="42" t="str">
        <f t="shared" si="6"/>
        <v/>
      </c>
      <c r="AL20" s="42" t="str">
        <f t="shared" si="7"/>
        <v/>
      </c>
      <c r="AM20" s="42" t="str">
        <f t="shared" si="8"/>
        <v/>
      </c>
      <c r="AN20" s="42" t="str">
        <f t="shared" si="9"/>
        <v/>
      </c>
      <c r="AO20" s="42" t="str">
        <f t="shared" si="10"/>
        <v/>
      </c>
      <c r="AP20" s="42" t="str">
        <f t="shared" si="11"/>
        <v/>
      </c>
      <c r="AQ20" s="41"/>
      <c r="AR20" s="38" t="str">
        <f t="shared" si="12"/>
        <v/>
      </c>
      <c r="AS20" s="38" t="str">
        <f t="shared" si="13"/>
        <v/>
      </c>
      <c r="AT20" s="32"/>
      <c r="AU20" s="32"/>
      <c r="AV20" s="32"/>
      <c r="AW20" s="41"/>
      <c r="AX20" s="41"/>
      <c r="AY20" s="41"/>
      <c r="AZ20" s="32"/>
      <c r="BA20" s="32"/>
      <c r="BB20" s="32"/>
      <c r="BC20" s="32"/>
      <c r="BD20" s="32"/>
      <c r="BE20" s="41"/>
      <c r="BF20" s="32"/>
      <c r="BG20" s="41"/>
      <c r="BH20" s="32"/>
      <c r="BI20" s="41"/>
      <c r="BJ20" s="41"/>
      <c r="BK20" s="41"/>
      <c r="BL20" s="32"/>
      <c r="BM20" s="32"/>
      <c r="BN20" s="32"/>
      <c r="BO20" s="71" t="str">
        <f>IF(BN20="","",IF(BQ20="",VLOOKUP(BN20,〒検索群馬!A:F,5,FALSE),BQ20))</f>
        <v/>
      </c>
      <c r="BP20" s="62"/>
      <c r="BQ20" s="32"/>
      <c r="BR20" s="32" t="str">
        <f t="shared" si="14"/>
        <v/>
      </c>
      <c r="BS20" s="32"/>
      <c r="BT20" s="32"/>
      <c r="BU20" s="32"/>
      <c r="BV20" s="32"/>
      <c r="BW20" s="32"/>
      <c r="BX20" s="71" t="str">
        <f>IF(BW20="","",IF(BZ20="",VLOOKUP(BW20,〒検索群馬!A:F,5,FALSE),BZ20))</f>
        <v/>
      </c>
      <c r="BY20" s="62"/>
      <c r="BZ20" s="32"/>
      <c r="CA20" s="32" t="str">
        <f t="shared" si="15"/>
        <v/>
      </c>
      <c r="CB20" s="32"/>
      <c r="CC20" s="32"/>
      <c r="CD20" s="32"/>
      <c r="CE20" s="32"/>
      <c r="CF20" s="32"/>
      <c r="CG20" s="71" t="str">
        <f>IF(CF20="","",IF(CI20="",VLOOKUP(CF20,〒検索群馬!A:E,5,FALSE),CI20))</f>
        <v/>
      </c>
      <c r="CH20" s="62"/>
      <c r="CI20" s="32"/>
      <c r="CJ20" s="32" t="str">
        <f t="shared" si="16"/>
        <v/>
      </c>
      <c r="CK20" s="32"/>
      <c r="CL20" s="32"/>
      <c r="CM20" s="32"/>
      <c r="CN20" s="32"/>
      <c r="CO20" s="71" t="str">
        <f>IF(CN20="","",IF(CQ20="",VLOOKUP(CN20,〒検索群馬!A:E,5,FALSE),CQ20))</f>
        <v/>
      </c>
      <c r="CP20" s="62"/>
      <c r="CQ20" s="32"/>
      <c r="CR20" s="32" t="str">
        <f t="shared" si="17"/>
        <v/>
      </c>
      <c r="CS20" s="32"/>
      <c r="CT20" s="32"/>
      <c r="CU20" s="32"/>
      <c r="CV20" s="32"/>
      <c r="CW20" s="71" t="str">
        <f>IF(CV20="","",IF(CY20="",VLOOKUP(CV20,〒検索群馬!A:E,5,FALSE),CY20))</f>
        <v/>
      </c>
      <c r="CX20" s="62"/>
      <c r="CY20" s="32"/>
      <c r="CZ20" s="32" t="str">
        <f t="shared" si="18"/>
        <v/>
      </c>
      <c r="DA20" s="32"/>
      <c r="DB20" s="43"/>
    </row>
    <row r="21" spans="1:106" ht="18.75" customHeight="1">
      <c r="A21" s="33">
        <v>18</v>
      </c>
      <c r="B21" s="34"/>
      <c r="C21" s="32"/>
      <c r="D21" s="38" t="str">
        <f>IF(E21="",PHONETIC(C21),入力フォーム一覧[[#This Row],[ふりがな※修正用]])</f>
        <v/>
      </c>
      <c r="E21" s="41"/>
      <c r="F21" s="41"/>
      <c r="G21" s="36"/>
      <c r="H21" s="36"/>
      <c r="I21" s="34"/>
      <c r="J21" s="41"/>
      <c r="K21" s="71" t="str">
        <f>IF(J21="","",IF(M21="",VLOOKUP(J21,〒検索群馬!A:E,5,FALSE),M21))</f>
        <v/>
      </c>
      <c r="L21" s="62"/>
      <c r="M21" s="40"/>
      <c r="N21" s="32" t="str">
        <f t="shared" si="19"/>
        <v/>
      </c>
      <c r="O21" s="32"/>
      <c r="P21" s="32"/>
      <c r="Q21" s="41"/>
      <c r="R21" s="3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42" t="str">
        <f t="shared" si="0"/>
        <v/>
      </c>
      <c r="AF21" s="42" t="str">
        <f t="shared" si="1"/>
        <v/>
      </c>
      <c r="AG21" s="42" t="str">
        <f t="shared" si="2"/>
        <v/>
      </c>
      <c r="AH21" s="42" t="str">
        <f t="shared" si="3"/>
        <v/>
      </c>
      <c r="AI21" s="42" t="str">
        <f t="shared" si="4"/>
        <v/>
      </c>
      <c r="AJ21" s="42" t="str">
        <f t="shared" si="5"/>
        <v/>
      </c>
      <c r="AK21" s="42" t="str">
        <f t="shared" si="6"/>
        <v/>
      </c>
      <c r="AL21" s="42" t="str">
        <f t="shared" si="7"/>
        <v/>
      </c>
      <c r="AM21" s="42" t="str">
        <f t="shared" si="8"/>
        <v/>
      </c>
      <c r="AN21" s="42" t="str">
        <f t="shared" si="9"/>
        <v/>
      </c>
      <c r="AO21" s="42" t="str">
        <f t="shared" si="10"/>
        <v/>
      </c>
      <c r="AP21" s="42" t="str">
        <f t="shared" si="11"/>
        <v/>
      </c>
      <c r="AQ21" s="41"/>
      <c r="AR21" s="38" t="str">
        <f t="shared" si="12"/>
        <v/>
      </c>
      <c r="AS21" s="38" t="str">
        <f t="shared" si="13"/>
        <v/>
      </c>
      <c r="AT21" s="32"/>
      <c r="AU21" s="32"/>
      <c r="AV21" s="32"/>
      <c r="AW21" s="41"/>
      <c r="AX21" s="41"/>
      <c r="AY21" s="41"/>
      <c r="AZ21" s="32"/>
      <c r="BA21" s="32"/>
      <c r="BB21" s="32"/>
      <c r="BC21" s="32"/>
      <c r="BD21" s="32"/>
      <c r="BE21" s="41"/>
      <c r="BF21" s="32"/>
      <c r="BG21" s="41"/>
      <c r="BH21" s="32"/>
      <c r="BI21" s="41"/>
      <c r="BJ21" s="41"/>
      <c r="BK21" s="41"/>
      <c r="BL21" s="32"/>
      <c r="BM21" s="32"/>
      <c r="BN21" s="32"/>
      <c r="BO21" s="71" t="str">
        <f>IF(BN21="","",IF(BQ21="",VLOOKUP(BN21,〒検索群馬!A:F,5,FALSE),BQ21))</f>
        <v/>
      </c>
      <c r="BP21" s="62"/>
      <c r="BQ21" s="32"/>
      <c r="BR21" s="32" t="str">
        <f t="shared" si="14"/>
        <v/>
      </c>
      <c r="BS21" s="32"/>
      <c r="BT21" s="32"/>
      <c r="BU21" s="32"/>
      <c r="BV21" s="32"/>
      <c r="BW21" s="32"/>
      <c r="BX21" s="71" t="str">
        <f>IF(BW21="","",IF(BZ21="",VLOOKUP(BW21,〒検索群馬!A:F,5,FALSE),BZ21))</f>
        <v/>
      </c>
      <c r="BY21" s="62"/>
      <c r="BZ21" s="32"/>
      <c r="CA21" s="32" t="str">
        <f t="shared" si="15"/>
        <v/>
      </c>
      <c r="CB21" s="32"/>
      <c r="CC21" s="32"/>
      <c r="CD21" s="32"/>
      <c r="CE21" s="32"/>
      <c r="CF21" s="32"/>
      <c r="CG21" s="71" t="str">
        <f>IF(CF21="","",IF(CI21="",VLOOKUP(CF21,〒検索群馬!A:E,5,FALSE),CI21))</f>
        <v/>
      </c>
      <c r="CH21" s="62"/>
      <c r="CI21" s="32"/>
      <c r="CJ21" s="32" t="str">
        <f t="shared" si="16"/>
        <v/>
      </c>
      <c r="CK21" s="32"/>
      <c r="CL21" s="32"/>
      <c r="CM21" s="32"/>
      <c r="CN21" s="32"/>
      <c r="CO21" s="71" t="str">
        <f>IF(CN21="","",IF(CQ21="",VLOOKUP(CN21,〒検索群馬!A:E,5,FALSE),CQ21))</f>
        <v/>
      </c>
      <c r="CP21" s="62"/>
      <c r="CQ21" s="32"/>
      <c r="CR21" s="32" t="str">
        <f t="shared" si="17"/>
        <v/>
      </c>
      <c r="CS21" s="32"/>
      <c r="CT21" s="32"/>
      <c r="CU21" s="32"/>
      <c r="CV21" s="32"/>
      <c r="CW21" s="71" t="str">
        <f>IF(CV21="","",IF(CY21="",VLOOKUP(CV21,〒検索群馬!A:E,5,FALSE),CY21))</f>
        <v/>
      </c>
      <c r="CX21" s="62"/>
      <c r="CY21" s="32"/>
      <c r="CZ21" s="32" t="str">
        <f t="shared" si="18"/>
        <v/>
      </c>
      <c r="DA21" s="32"/>
      <c r="DB21" s="43"/>
    </row>
    <row r="22" spans="1:106" ht="18.75" customHeight="1">
      <c r="A22" s="33">
        <v>19</v>
      </c>
      <c r="B22" s="34"/>
      <c r="C22" s="32"/>
      <c r="D22" s="38" t="str">
        <f>IF(E22="",PHONETIC(C22),入力フォーム一覧[[#This Row],[ふりがな※修正用]])</f>
        <v/>
      </c>
      <c r="E22" s="41"/>
      <c r="F22" s="41"/>
      <c r="G22" s="36"/>
      <c r="H22" s="36"/>
      <c r="I22" s="34"/>
      <c r="J22" s="41"/>
      <c r="K22" s="71" t="str">
        <f>IF(J22="","",IF(M22="",VLOOKUP(J22,〒検索群馬!A:E,5,FALSE),M22))</f>
        <v/>
      </c>
      <c r="L22" s="62"/>
      <c r="M22" s="40"/>
      <c r="N22" s="32" t="str">
        <f t="shared" si="19"/>
        <v/>
      </c>
      <c r="O22" s="32"/>
      <c r="P22" s="32"/>
      <c r="Q22" s="41"/>
      <c r="R22" s="3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42" t="str">
        <f t="shared" si="0"/>
        <v/>
      </c>
      <c r="AF22" s="42" t="str">
        <f t="shared" si="1"/>
        <v/>
      </c>
      <c r="AG22" s="42" t="str">
        <f t="shared" si="2"/>
        <v/>
      </c>
      <c r="AH22" s="42" t="str">
        <f t="shared" si="3"/>
        <v/>
      </c>
      <c r="AI22" s="42" t="str">
        <f t="shared" si="4"/>
        <v/>
      </c>
      <c r="AJ22" s="42" t="str">
        <f t="shared" si="5"/>
        <v/>
      </c>
      <c r="AK22" s="42" t="str">
        <f t="shared" si="6"/>
        <v/>
      </c>
      <c r="AL22" s="42" t="str">
        <f t="shared" si="7"/>
        <v/>
      </c>
      <c r="AM22" s="42" t="str">
        <f t="shared" si="8"/>
        <v/>
      </c>
      <c r="AN22" s="42" t="str">
        <f t="shared" si="9"/>
        <v/>
      </c>
      <c r="AO22" s="42" t="str">
        <f t="shared" si="10"/>
        <v/>
      </c>
      <c r="AP22" s="42" t="str">
        <f t="shared" si="11"/>
        <v/>
      </c>
      <c r="AQ22" s="41"/>
      <c r="AR22" s="38" t="str">
        <f t="shared" si="12"/>
        <v/>
      </c>
      <c r="AS22" s="38" t="str">
        <f t="shared" si="13"/>
        <v/>
      </c>
      <c r="AT22" s="32"/>
      <c r="AU22" s="32"/>
      <c r="AV22" s="32"/>
      <c r="AW22" s="41"/>
      <c r="AX22" s="41"/>
      <c r="AY22" s="41"/>
      <c r="AZ22" s="32"/>
      <c r="BA22" s="32"/>
      <c r="BB22" s="32"/>
      <c r="BC22" s="32"/>
      <c r="BD22" s="32"/>
      <c r="BE22" s="41"/>
      <c r="BF22" s="32"/>
      <c r="BG22" s="41"/>
      <c r="BH22" s="32"/>
      <c r="BI22" s="41"/>
      <c r="BJ22" s="41"/>
      <c r="BK22" s="41"/>
      <c r="BL22" s="32"/>
      <c r="BM22" s="32"/>
      <c r="BN22" s="32"/>
      <c r="BO22" s="71" t="str">
        <f>IF(BN22="","",IF(BQ22="",VLOOKUP(BN22,〒検索群馬!A:F,5,FALSE),BQ22))</f>
        <v/>
      </c>
      <c r="BP22" s="62"/>
      <c r="BQ22" s="32"/>
      <c r="BR22" s="32" t="str">
        <f t="shared" si="14"/>
        <v/>
      </c>
      <c r="BS22" s="32"/>
      <c r="BT22" s="32"/>
      <c r="BU22" s="32"/>
      <c r="BV22" s="32"/>
      <c r="BW22" s="32"/>
      <c r="BX22" s="71" t="str">
        <f>IF(BW22="","",IF(BZ22="",VLOOKUP(BW22,〒検索群馬!A:F,5,FALSE),BZ22))</f>
        <v/>
      </c>
      <c r="BY22" s="62"/>
      <c r="BZ22" s="32"/>
      <c r="CA22" s="32" t="str">
        <f t="shared" si="15"/>
        <v/>
      </c>
      <c r="CB22" s="32"/>
      <c r="CC22" s="32"/>
      <c r="CD22" s="32"/>
      <c r="CE22" s="32"/>
      <c r="CF22" s="32"/>
      <c r="CG22" s="71" t="str">
        <f>IF(CF22="","",IF(CI22="",VLOOKUP(CF22,〒検索群馬!A:E,5,FALSE),CI22))</f>
        <v/>
      </c>
      <c r="CH22" s="62"/>
      <c r="CI22" s="32"/>
      <c r="CJ22" s="32" t="str">
        <f t="shared" si="16"/>
        <v/>
      </c>
      <c r="CK22" s="32"/>
      <c r="CL22" s="32"/>
      <c r="CM22" s="32"/>
      <c r="CN22" s="32"/>
      <c r="CO22" s="71" t="str">
        <f>IF(CN22="","",IF(CQ22="",VLOOKUP(CN22,〒検索群馬!A:E,5,FALSE),CQ22))</f>
        <v/>
      </c>
      <c r="CP22" s="62"/>
      <c r="CQ22" s="32"/>
      <c r="CR22" s="32" t="str">
        <f t="shared" si="17"/>
        <v/>
      </c>
      <c r="CS22" s="32"/>
      <c r="CT22" s="32"/>
      <c r="CU22" s="32"/>
      <c r="CV22" s="32"/>
      <c r="CW22" s="71" t="str">
        <f>IF(CV22="","",IF(CY22="",VLOOKUP(CV22,〒検索群馬!A:E,5,FALSE),CY22))</f>
        <v/>
      </c>
      <c r="CX22" s="62"/>
      <c r="CY22" s="32"/>
      <c r="CZ22" s="32" t="str">
        <f t="shared" si="18"/>
        <v/>
      </c>
      <c r="DA22" s="32"/>
      <c r="DB22" s="43"/>
    </row>
    <row r="23" spans="1:106" ht="18.75" customHeight="1">
      <c r="A23" s="33">
        <v>20</v>
      </c>
      <c r="B23" s="34"/>
      <c r="C23" s="32"/>
      <c r="D23" s="38" t="str">
        <f>IF(E23="",PHONETIC(C23),入力フォーム一覧[[#This Row],[ふりがな※修正用]])</f>
        <v/>
      </c>
      <c r="E23" s="41"/>
      <c r="F23" s="41"/>
      <c r="G23" s="36"/>
      <c r="H23" s="36"/>
      <c r="I23" s="34"/>
      <c r="J23" s="41"/>
      <c r="K23" s="71" t="str">
        <f>IF(J23="","",IF(M23="",VLOOKUP(J23,〒検索群馬!A:E,5,FALSE),M23))</f>
        <v/>
      </c>
      <c r="L23" s="62"/>
      <c r="M23" s="40"/>
      <c r="N23" s="32" t="str">
        <f t="shared" si="19"/>
        <v/>
      </c>
      <c r="O23" s="32"/>
      <c r="P23" s="32"/>
      <c r="Q23" s="41"/>
      <c r="R23" s="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42" t="str">
        <f t="shared" si="0"/>
        <v/>
      </c>
      <c r="AF23" s="42" t="str">
        <f t="shared" si="1"/>
        <v/>
      </c>
      <c r="AG23" s="42" t="str">
        <f t="shared" si="2"/>
        <v/>
      </c>
      <c r="AH23" s="42" t="str">
        <f t="shared" si="3"/>
        <v/>
      </c>
      <c r="AI23" s="42" t="str">
        <f t="shared" si="4"/>
        <v/>
      </c>
      <c r="AJ23" s="42" t="str">
        <f t="shared" si="5"/>
        <v/>
      </c>
      <c r="AK23" s="42" t="str">
        <f t="shared" si="6"/>
        <v/>
      </c>
      <c r="AL23" s="42" t="str">
        <f t="shared" si="7"/>
        <v/>
      </c>
      <c r="AM23" s="42" t="str">
        <f t="shared" si="8"/>
        <v/>
      </c>
      <c r="AN23" s="42" t="str">
        <f t="shared" si="9"/>
        <v/>
      </c>
      <c r="AO23" s="42" t="str">
        <f t="shared" si="10"/>
        <v/>
      </c>
      <c r="AP23" s="42" t="str">
        <f t="shared" si="11"/>
        <v/>
      </c>
      <c r="AQ23" s="41"/>
      <c r="AR23" s="38" t="str">
        <f t="shared" si="12"/>
        <v/>
      </c>
      <c r="AS23" s="38" t="str">
        <f t="shared" si="13"/>
        <v/>
      </c>
      <c r="AT23" s="32"/>
      <c r="AU23" s="32"/>
      <c r="AV23" s="32"/>
      <c r="AW23" s="41"/>
      <c r="AX23" s="41"/>
      <c r="AY23" s="41"/>
      <c r="AZ23" s="32"/>
      <c r="BA23" s="32"/>
      <c r="BB23" s="32"/>
      <c r="BC23" s="32"/>
      <c r="BD23" s="32"/>
      <c r="BE23" s="41"/>
      <c r="BF23" s="32"/>
      <c r="BG23" s="41"/>
      <c r="BH23" s="32"/>
      <c r="BI23" s="41"/>
      <c r="BJ23" s="41"/>
      <c r="BK23" s="41"/>
      <c r="BL23" s="32"/>
      <c r="BM23" s="32"/>
      <c r="BN23" s="32"/>
      <c r="BO23" s="71" t="str">
        <f>IF(BN23="","",IF(BQ23="",VLOOKUP(BN23,〒検索群馬!A:F,5,FALSE),BQ23))</f>
        <v/>
      </c>
      <c r="BP23" s="62"/>
      <c r="BQ23" s="32"/>
      <c r="BR23" s="32" t="str">
        <f t="shared" si="14"/>
        <v/>
      </c>
      <c r="BS23" s="32"/>
      <c r="BT23" s="32"/>
      <c r="BU23" s="32"/>
      <c r="BV23" s="32"/>
      <c r="BW23" s="32"/>
      <c r="BX23" s="71" t="str">
        <f>IF(BW23="","",IF(BZ23="",VLOOKUP(BW23,〒検索群馬!A:F,5,FALSE),BZ23))</f>
        <v/>
      </c>
      <c r="BY23" s="62"/>
      <c r="BZ23" s="32"/>
      <c r="CA23" s="32" t="str">
        <f t="shared" si="15"/>
        <v/>
      </c>
      <c r="CB23" s="32"/>
      <c r="CC23" s="32"/>
      <c r="CD23" s="32"/>
      <c r="CE23" s="32"/>
      <c r="CF23" s="32"/>
      <c r="CG23" s="71" t="str">
        <f>IF(CF23="","",IF(CI23="",VLOOKUP(CF23,〒検索群馬!A:E,5,FALSE),CI23))</f>
        <v/>
      </c>
      <c r="CH23" s="62"/>
      <c r="CI23" s="32"/>
      <c r="CJ23" s="32" t="str">
        <f t="shared" si="16"/>
        <v/>
      </c>
      <c r="CK23" s="32"/>
      <c r="CL23" s="32"/>
      <c r="CM23" s="32"/>
      <c r="CN23" s="32"/>
      <c r="CO23" s="71" t="str">
        <f>IF(CN23="","",IF(CQ23="",VLOOKUP(CN23,〒検索群馬!A:E,5,FALSE),CQ23))</f>
        <v/>
      </c>
      <c r="CP23" s="62"/>
      <c r="CQ23" s="32"/>
      <c r="CR23" s="32" t="str">
        <f t="shared" si="17"/>
        <v/>
      </c>
      <c r="CS23" s="32"/>
      <c r="CT23" s="32"/>
      <c r="CU23" s="32"/>
      <c r="CV23" s="32"/>
      <c r="CW23" s="71" t="str">
        <f>IF(CV23="","",IF(CY23="",VLOOKUP(CV23,〒検索群馬!A:E,5,FALSE),CY23))</f>
        <v/>
      </c>
      <c r="CX23" s="62"/>
      <c r="CY23" s="32"/>
      <c r="CZ23" s="32" t="str">
        <f t="shared" si="18"/>
        <v/>
      </c>
      <c r="DA23" s="32"/>
      <c r="DB23" s="43"/>
    </row>
    <row r="24" spans="1:106" ht="18.75" customHeight="1">
      <c r="A24" s="33">
        <v>21</v>
      </c>
      <c r="B24" s="34"/>
      <c r="C24" s="32"/>
      <c r="D24" s="38" t="str">
        <f>IF(E24="",PHONETIC(C24),入力フォーム一覧[[#This Row],[ふりがな※修正用]])</f>
        <v/>
      </c>
      <c r="E24" s="41"/>
      <c r="F24" s="41"/>
      <c r="G24" s="36"/>
      <c r="H24" s="36"/>
      <c r="I24" s="34"/>
      <c r="J24" s="41"/>
      <c r="K24" s="71" t="str">
        <f>IF(J24="","",IF(M24="",VLOOKUP(J24,〒検索群馬!A:E,5,FALSE),M24))</f>
        <v/>
      </c>
      <c r="L24" s="62"/>
      <c r="M24" s="40"/>
      <c r="N24" s="32" t="str">
        <f t="shared" si="19"/>
        <v/>
      </c>
      <c r="O24" s="32"/>
      <c r="P24" s="32"/>
      <c r="Q24" s="41"/>
      <c r="R24" s="3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42" t="str">
        <f t="shared" si="0"/>
        <v/>
      </c>
      <c r="AF24" s="42" t="str">
        <f t="shared" si="1"/>
        <v/>
      </c>
      <c r="AG24" s="42" t="str">
        <f t="shared" si="2"/>
        <v/>
      </c>
      <c r="AH24" s="42" t="str">
        <f t="shared" si="3"/>
        <v/>
      </c>
      <c r="AI24" s="42" t="str">
        <f t="shared" si="4"/>
        <v/>
      </c>
      <c r="AJ24" s="42" t="str">
        <f t="shared" si="5"/>
        <v/>
      </c>
      <c r="AK24" s="42" t="str">
        <f t="shared" si="6"/>
        <v/>
      </c>
      <c r="AL24" s="42" t="str">
        <f t="shared" si="7"/>
        <v/>
      </c>
      <c r="AM24" s="42" t="str">
        <f t="shared" si="8"/>
        <v/>
      </c>
      <c r="AN24" s="42" t="str">
        <f t="shared" si="9"/>
        <v/>
      </c>
      <c r="AO24" s="42" t="str">
        <f t="shared" si="10"/>
        <v/>
      </c>
      <c r="AP24" s="42" t="str">
        <f t="shared" si="11"/>
        <v/>
      </c>
      <c r="AQ24" s="41"/>
      <c r="AR24" s="38" t="str">
        <f t="shared" si="12"/>
        <v/>
      </c>
      <c r="AS24" s="38" t="str">
        <f t="shared" si="13"/>
        <v/>
      </c>
      <c r="AT24" s="32"/>
      <c r="AU24" s="32"/>
      <c r="AV24" s="32"/>
      <c r="AW24" s="41"/>
      <c r="AX24" s="41"/>
      <c r="AY24" s="41"/>
      <c r="AZ24" s="32"/>
      <c r="BA24" s="32"/>
      <c r="BB24" s="32"/>
      <c r="BC24" s="32"/>
      <c r="BD24" s="32"/>
      <c r="BE24" s="41"/>
      <c r="BF24" s="32"/>
      <c r="BG24" s="41"/>
      <c r="BH24" s="32"/>
      <c r="BI24" s="41"/>
      <c r="BJ24" s="41"/>
      <c r="BK24" s="41"/>
      <c r="BL24" s="32"/>
      <c r="BM24" s="32"/>
      <c r="BN24" s="32"/>
      <c r="BO24" s="71" t="str">
        <f>IF(BN24="","",IF(BQ24="",VLOOKUP(BN24,〒検索群馬!A:F,5,FALSE),BQ24))</f>
        <v/>
      </c>
      <c r="BP24" s="62"/>
      <c r="BQ24" s="32"/>
      <c r="BR24" s="32" t="str">
        <f t="shared" si="14"/>
        <v/>
      </c>
      <c r="BS24" s="32"/>
      <c r="BT24" s="32"/>
      <c r="BU24" s="32"/>
      <c r="BV24" s="32"/>
      <c r="BW24" s="32"/>
      <c r="BX24" s="71" t="str">
        <f>IF(BW24="","",IF(BZ24="",VLOOKUP(BW24,〒検索群馬!A:F,5,FALSE),BZ24))</f>
        <v/>
      </c>
      <c r="BY24" s="62"/>
      <c r="BZ24" s="32"/>
      <c r="CA24" s="32" t="str">
        <f t="shared" si="15"/>
        <v/>
      </c>
      <c r="CB24" s="32"/>
      <c r="CC24" s="32"/>
      <c r="CD24" s="32"/>
      <c r="CE24" s="32"/>
      <c r="CF24" s="32"/>
      <c r="CG24" s="71" t="str">
        <f>IF(CF24="","",IF(CI24="",VLOOKUP(CF24,〒検索群馬!A:E,5,FALSE),CI24))</f>
        <v/>
      </c>
      <c r="CH24" s="62"/>
      <c r="CI24" s="32"/>
      <c r="CJ24" s="32" t="str">
        <f t="shared" si="16"/>
        <v/>
      </c>
      <c r="CK24" s="32"/>
      <c r="CL24" s="32"/>
      <c r="CM24" s="32"/>
      <c r="CN24" s="32"/>
      <c r="CO24" s="71" t="str">
        <f>IF(CN24="","",IF(CQ24="",VLOOKUP(CN24,〒検索群馬!A:E,5,FALSE),CQ24))</f>
        <v/>
      </c>
      <c r="CP24" s="62"/>
      <c r="CQ24" s="32"/>
      <c r="CR24" s="32" t="str">
        <f t="shared" si="17"/>
        <v/>
      </c>
      <c r="CS24" s="32"/>
      <c r="CT24" s="32"/>
      <c r="CU24" s="32"/>
      <c r="CV24" s="32"/>
      <c r="CW24" s="71" t="str">
        <f>IF(CV24="","",IF(CY24="",VLOOKUP(CV24,〒検索群馬!A:E,5,FALSE),CY24))</f>
        <v/>
      </c>
      <c r="CX24" s="62"/>
      <c r="CY24" s="32"/>
      <c r="CZ24" s="32" t="str">
        <f t="shared" si="18"/>
        <v/>
      </c>
      <c r="DA24" s="32"/>
      <c r="DB24" s="43"/>
    </row>
    <row r="25" spans="1:106" ht="18.75" customHeight="1">
      <c r="A25" s="33">
        <v>22</v>
      </c>
      <c r="B25" s="34"/>
      <c r="C25" s="32"/>
      <c r="D25" s="38" t="str">
        <f>IF(E25="",PHONETIC(C25),入力フォーム一覧[[#This Row],[ふりがな※修正用]])</f>
        <v/>
      </c>
      <c r="E25" s="41"/>
      <c r="F25" s="41"/>
      <c r="G25" s="36"/>
      <c r="H25" s="36"/>
      <c r="I25" s="34"/>
      <c r="J25" s="41"/>
      <c r="K25" s="71" t="str">
        <f>IF(J25="","",IF(M25="",VLOOKUP(J25,〒検索群馬!A:E,5,FALSE),M25))</f>
        <v/>
      </c>
      <c r="L25" s="62"/>
      <c r="M25" s="40"/>
      <c r="N25" s="32" t="str">
        <f t="shared" si="19"/>
        <v/>
      </c>
      <c r="O25" s="32"/>
      <c r="P25" s="32"/>
      <c r="Q25" s="41"/>
      <c r="R25" s="3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42" t="str">
        <f t="shared" si="0"/>
        <v/>
      </c>
      <c r="AF25" s="42" t="str">
        <f t="shared" si="1"/>
        <v/>
      </c>
      <c r="AG25" s="42" t="str">
        <f t="shared" si="2"/>
        <v/>
      </c>
      <c r="AH25" s="42" t="str">
        <f t="shared" si="3"/>
        <v/>
      </c>
      <c r="AI25" s="42" t="str">
        <f t="shared" si="4"/>
        <v/>
      </c>
      <c r="AJ25" s="42" t="str">
        <f t="shared" si="5"/>
        <v/>
      </c>
      <c r="AK25" s="42" t="str">
        <f t="shared" si="6"/>
        <v/>
      </c>
      <c r="AL25" s="42" t="str">
        <f t="shared" si="7"/>
        <v/>
      </c>
      <c r="AM25" s="42" t="str">
        <f t="shared" si="8"/>
        <v/>
      </c>
      <c r="AN25" s="42" t="str">
        <f t="shared" si="9"/>
        <v/>
      </c>
      <c r="AO25" s="42" t="str">
        <f t="shared" si="10"/>
        <v/>
      </c>
      <c r="AP25" s="42" t="str">
        <f t="shared" si="11"/>
        <v/>
      </c>
      <c r="AQ25" s="41"/>
      <c r="AR25" s="38" t="str">
        <f t="shared" si="12"/>
        <v/>
      </c>
      <c r="AS25" s="38" t="str">
        <f t="shared" si="13"/>
        <v/>
      </c>
      <c r="AT25" s="32"/>
      <c r="AU25" s="32"/>
      <c r="AV25" s="32"/>
      <c r="AW25" s="41"/>
      <c r="AX25" s="41"/>
      <c r="AY25" s="41"/>
      <c r="AZ25" s="32"/>
      <c r="BA25" s="32"/>
      <c r="BB25" s="32"/>
      <c r="BC25" s="32"/>
      <c r="BD25" s="32"/>
      <c r="BE25" s="41"/>
      <c r="BF25" s="32"/>
      <c r="BG25" s="41"/>
      <c r="BH25" s="32"/>
      <c r="BI25" s="41"/>
      <c r="BJ25" s="41"/>
      <c r="BK25" s="41"/>
      <c r="BL25" s="32"/>
      <c r="BM25" s="32"/>
      <c r="BN25" s="32"/>
      <c r="BO25" s="71" t="str">
        <f>IF(BN25="","",IF(BQ25="",VLOOKUP(BN25,〒検索群馬!A:F,5,FALSE),BQ25))</f>
        <v/>
      </c>
      <c r="BP25" s="62"/>
      <c r="BQ25" s="32"/>
      <c r="BR25" s="32" t="str">
        <f t="shared" si="14"/>
        <v/>
      </c>
      <c r="BS25" s="32"/>
      <c r="BT25" s="32"/>
      <c r="BU25" s="32"/>
      <c r="BV25" s="32"/>
      <c r="BW25" s="32"/>
      <c r="BX25" s="71" t="str">
        <f>IF(BW25="","",IF(BZ25="",VLOOKUP(BW25,〒検索群馬!A:F,5,FALSE),BZ25))</f>
        <v/>
      </c>
      <c r="BY25" s="62"/>
      <c r="BZ25" s="32"/>
      <c r="CA25" s="32" t="str">
        <f t="shared" si="15"/>
        <v/>
      </c>
      <c r="CB25" s="32"/>
      <c r="CC25" s="32"/>
      <c r="CD25" s="32"/>
      <c r="CE25" s="32"/>
      <c r="CF25" s="32"/>
      <c r="CG25" s="71" t="str">
        <f>IF(CF25="","",IF(CI25="",VLOOKUP(CF25,〒検索群馬!A:E,5,FALSE),CI25))</f>
        <v/>
      </c>
      <c r="CH25" s="62"/>
      <c r="CI25" s="32"/>
      <c r="CJ25" s="32" t="str">
        <f t="shared" si="16"/>
        <v/>
      </c>
      <c r="CK25" s="32"/>
      <c r="CL25" s="32"/>
      <c r="CM25" s="32"/>
      <c r="CN25" s="32"/>
      <c r="CO25" s="71" t="str">
        <f>IF(CN25="","",IF(CQ25="",VLOOKUP(CN25,〒検索群馬!A:E,5,FALSE),CQ25))</f>
        <v/>
      </c>
      <c r="CP25" s="62"/>
      <c r="CQ25" s="32"/>
      <c r="CR25" s="32" t="str">
        <f t="shared" si="17"/>
        <v/>
      </c>
      <c r="CS25" s="32"/>
      <c r="CT25" s="32"/>
      <c r="CU25" s="32"/>
      <c r="CV25" s="32"/>
      <c r="CW25" s="71" t="str">
        <f>IF(CV25="","",IF(CY25="",VLOOKUP(CV25,〒検索群馬!A:E,5,FALSE),CY25))</f>
        <v/>
      </c>
      <c r="CX25" s="62"/>
      <c r="CY25" s="32"/>
      <c r="CZ25" s="32" t="str">
        <f t="shared" si="18"/>
        <v/>
      </c>
      <c r="DA25" s="32"/>
      <c r="DB25" s="43"/>
    </row>
    <row r="26" spans="1:106" ht="18.75" customHeight="1">
      <c r="A26" s="33">
        <v>23</v>
      </c>
      <c r="B26" s="34"/>
      <c r="C26" s="32"/>
      <c r="D26" s="38" t="str">
        <f>IF(E26="",PHONETIC(C26),入力フォーム一覧[[#This Row],[ふりがな※修正用]])</f>
        <v/>
      </c>
      <c r="E26" s="41"/>
      <c r="F26" s="41"/>
      <c r="G26" s="36"/>
      <c r="H26" s="36"/>
      <c r="I26" s="34"/>
      <c r="J26" s="41"/>
      <c r="K26" s="71" t="str">
        <f>IF(J26="","",IF(M26="",VLOOKUP(J26,〒検索群馬!A:E,5,FALSE),M26))</f>
        <v/>
      </c>
      <c r="L26" s="62"/>
      <c r="M26" s="40"/>
      <c r="N26" s="32" t="str">
        <f t="shared" si="19"/>
        <v/>
      </c>
      <c r="O26" s="32"/>
      <c r="P26" s="32"/>
      <c r="Q26" s="41"/>
      <c r="R26" s="3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42" t="str">
        <f t="shared" si="0"/>
        <v/>
      </c>
      <c r="AF26" s="42" t="str">
        <f t="shared" si="1"/>
        <v/>
      </c>
      <c r="AG26" s="42" t="str">
        <f t="shared" si="2"/>
        <v/>
      </c>
      <c r="AH26" s="42" t="str">
        <f t="shared" si="3"/>
        <v/>
      </c>
      <c r="AI26" s="42" t="str">
        <f t="shared" si="4"/>
        <v/>
      </c>
      <c r="AJ26" s="42" t="str">
        <f t="shared" si="5"/>
        <v/>
      </c>
      <c r="AK26" s="42" t="str">
        <f t="shared" si="6"/>
        <v/>
      </c>
      <c r="AL26" s="42" t="str">
        <f t="shared" si="7"/>
        <v/>
      </c>
      <c r="AM26" s="42" t="str">
        <f t="shared" si="8"/>
        <v/>
      </c>
      <c r="AN26" s="42" t="str">
        <f t="shared" si="9"/>
        <v/>
      </c>
      <c r="AO26" s="42" t="str">
        <f t="shared" si="10"/>
        <v/>
      </c>
      <c r="AP26" s="42" t="str">
        <f t="shared" si="11"/>
        <v/>
      </c>
      <c r="AQ26" s="41"/>
      <c r="AR26" s="38" t="str">
        <f t="shared" si="12"/>
        <v/>
      </c>
      <c r="AS26" s="38" t="str">
        <f t="shared" si="13"/>
        <v/>
      </c>
      <c r="AT26" s="32"/>
      <c r="AU26" s="32"/>
      <c r="AV26" s="32"/>
      <c r="AW26" s="41"/>
      <c r="AX26" s="41"/>
      <c r="AY26" s="41"/>
      <c r="AZ26" s="32"/>
      <c r="BA26" s="32"/>
      <c r="BB26" s="32"/>
      <c r="BC26" s="32"/>
      <c r="BD26" s="32"/>
      <c r="BE26" s="41"/>
      <c r="BF26" s="32"/>
      <c r="BG26" s="41"/>
      <c r="BH26" s="32"/>
      <c r="BI26" s="41"/>
      <c r="BJ26" s="41"/>
      <c r="BK26" s="41"/>
      <c r="BL26" s="32"/>
      <c r="BM26" s="32"/>
      <c r="BN26" s="32"/>
      <c r="BO26" s="71" t="str">
        <f>IF(BN26="","",IF(BQ26="",VLOOKUP(BN26,〒検索群馬!A:F,5,FALSE),BQ26))</f>
        <v/>
      </c>
      <c r="BP26" s="62"/>
      <c r="BQ26" s="32"/>
      <c r="BR26" s="32" t="str">
        <f t="shared" si="14"/>
        <v/>
      </c>
      <c r="BS26" s="32"/>
      <c r="BT26" s="32"/>
      <c r="BU26" s="32"/>
      <c r="BV26" s="32"/>
      <c r="BW26" s="32"/>
      <c r="BX26" s="71" t="str">
        <f>IF(BW26="","",IF(BZ26="",VLOOKUP(BW26,〒検索群馬!A:F,5,FALSE),BZ26))</f>
        <v/>
      </c>
      <c r="BY26" s="62"/>
      <c r="BZ26" s="32"/>
      <c r="CA26" s="32" t="str">
        <f t="shared" si="15"/>
        <v/>
      </c>
      <c r="CB26" s="32"/>
      <c r="CC26" s="32"/>
      <c r="CD26" s="32"/>
      <c r="CE26" s="32"/>
      <c r="CF26" s="32"/>
      <c r="CG26" s="71" t="str">
        <f>IF(CF26="","",IF(CI26="",VLOOKUP(CF26,〒検索群馬!A:E,5,FALSE),CI26))</f>
        <v/>
      </c>
      <c r="CH26" s="62"/>
      <c r="CI26" s="32"/>
      <c r="CJ26" s="32" t="str">
        <f t="shared" si="16"/>
        <v/>
      </c>
      <c r="CK26" s="32"/>
      <c r="CL26" s="32"/>
      <c r="CM26" s="32"/>
      <c r="CN26" s="32"/>
      <c r="CO26" s="71" t="str">
        <f>IF(CN26="","",IF(CQ26="",VLOOKUP(CN26,〒検索群馬!A:E,5,FALSE),CQ26))</f>
        <v/>
      </c>
      <c r="CP26" s="62"/>
      <c r="CQ26" s="32"/>
      <c r="CR26" s="32" t="str">
        <f t="shared" si="17"/>
        <v/>
      </c>
      <c r="CS26" s="32"/>
      <c r="CT26" s="32"/>
      <c r="CU26" s="32"/>
      <c r="CV26" s="32"/>
      <c r="CW26" s="71" t="str">
        <f>IF(CV26="","",IF(CY26="",VLOOKUP(CV26,〒検索群馬!A:E,5,FALSE),CY26))</f>
        <v/>
      </c>
      <c r="CX26" s="62"/>
      <c r="CY26" s="32"/>
      <c r="CZ26" s="32" t="str">
        <f t="shared" si="18"/>
        <v/>
      </c>
      <c r="DA26" s="32"/>
      <c r="DB26" s="43"/>
    </row>
    <row r="27" spans="1:106" ht="18.75" customHeight="1">
      <c r="A27" s="33">
        <v>24</v>
      </c>
      <c r="B27" s="34"/>
      <c r="C27" s="32"/>
      <c r="D27" s="38" t="str">
        <f>IF(E27="",PHONETIC(C27),入力フォーム一覧[[#This Row],[ふりがな※修正用]])</f>
        <v/>
      </c>
      <c r="E27" s="41"/>
      <c r="F27" s="41"/>
      <c r="G27" s="36"/>
      <c r="H27" s="36"/>
      <c r="I27" s="34"/>
      <c r="J27" s="41"/>
      <c r="K27" s="71" t="str">
        <f>IF(J27="","",IF(M27="",VLOOKUP(J27,〒検索群馬!A:E,5,FALSE),M27))</f>
        <v/>
      </c>
      <c r="L27" s="62"/>
      <c r="M27" s="40"/>
      <c r="N27" s="32" t="str">
        <f t="shared" si="19"/>
        <v/>
      </c>
      <c r="O27" s="32"/>
      <c r="P27" s="32"/>
      <c r="Q27" s="41"/>
      <c r="R27" s="32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42" t="str">
        <f t="shared" si="0"/>
        <v/>
      </c>
      <c r="AF27" s="42" t="str">
        <f t="shared" si="1"/>
        <v/>
      </c>
      <c r="AG27" s="42" t="str">
        <f t="shared" si="2"/>
        <v/>
      </c>
      <c r="AH27" s="42" t="str">
        <f t="shared" si="3"/>
        <v/>
      </c>
      <c r="AI27" s="42" t="str">
        <f t="shared" si="4"/>
        <v/>
      </c>
      <c r="AJ27" s="42" t="str">
        <f t="shared" si="5"/>
        <v/>
      </c>
      <c r="AK27" s="42" t="str">
        <f t="shared" si="6"/>
        <v/>
      </c>
      <c r="AL27" s="42" t="str">
        <f t="shared" si="7"/>
        <v/>
      </c>
      <c r="AM27" s="42" t="str">
        <f t="shared" si="8"/>
        <v/>
      </c>
      <c r="AN27" s="42" t="str">
        <f t="shared" si="9"/>
        <v/>
      </c>
      <c r="AO27" s="42" t="str">
        <f t="shared" si="10"/>
        <v/>
      </c>
      <c r="AP27" s="42" t="str">
        <f t="shared" si="11"/>
        <v/>
      </c>
      <c r="AQ27" s="41"/>
      <c r="AR27" s="38" t="str">
        <f t="shared" si="12"/>
        <v/>
      </c>
      <c r="AS27" s="38" t="str">
        <f t="shared" si="13"/>
        <v/>
      </c>
      <c r="AT27" s="32"/>
      <c r="AU27" s="32"/>
      <c r="AV27" s="32"/>
      <c r="AW27" s="41"/>
      <c r="AX27" s="41"/>
      <c r="AY27" s="41"/>
      <c r="AZ27" s="32"/>
      <c r="BA27" s="32"/>
      <c r="BB27" s="32"/>
      <c r="BC27" s="32"/>
      <c r="BD27" s="32"/>
      <c r="BE27" s="41"/>
      <c r="BF27" s="32"/>
      <c r="BG27" s="41"/>
      <c r="BH27" s="32"/>
      <c r="BI27" s="41"/>
      <c r="BJ27" s="41"/>
      <c r="BK27" s="41"/>
      <c r="BL27" s="32"/>
      <c r="BM27" s="32"/>
      <c r="BN27" s="32"/>
      <c r="BO27" s="71" t="str">
        <f>IF(BN27="","",IF(BQ27="",VLOOKUP(BN27,〒検索群馬!A:F,5,FALSE),BQ27))</f>
        <v/>
      </c>
      <c r="BP27" s="62"/>
      <c r="BQ27" s="32"/>
      <c r="BR27" s="32" t="str">
        <f t="shared" si="14"/>
        <v/>
      </c>
      <c r="BS27" s="32"/>
      <c r="BT27" s="32"/>
      <c r="BU27" s="32"/>
      <c r="BV27" s="32"/>
      <c r="BW27" s="32"/>
      <c r="BX27" s="71" t="str">
        <f>IF(BW27="","",IF(BZ27="",VLOOKUP(BW27,〒検索群馬!A:F,5,FALSE),BZ27))</f>
        <v/>
      </c>
      <c r="BY27" s="62"/>
      <c r="BZ27" s="32"/>
      <c r="CA27" s="32" t="str">
        <f t="shared" si="15"/>
        <v/>
      </c>
      <c r="CB27" s="32"/>
      <c r="CC27" s="32"/>
      <c r="CD27" s="32"/>
      <c r="CE27" s="32"/>
      <c r="CF27" s="32"/>
      <c r="CG27" s="71" t="str">
        <f>IF(CF27="","",IF(CI27="",VLOOKUP(CF27,〒検索群馬!A:E,5,FALSE),CI27))</f>
        <v/>
      </c>
      <c r="CH27" s="62"/>
      <c r="CI27" s="32"/>
      <c r="CJ27" s="32" t="str">
        <f t="shared" si="16"/>
        <v/>
      </c>
      <c r="CK27" s="32"/>
      <c r="CL27" s="32"/>
      <c r="CM27" s="32"/>
      <c r="CN27" s="32"/>
      <c r="CO27" s="71" t="str">
        <f>IF(CN27="","",IF(CQ27="",VLOOKUP(CN27,〒検索群馬!A:E,5,FALSE),CQ27))</f>
        <v/>
      </c>
      <c r="CP27" s="62"/>
      <c r="CQ27" s="32"/>
      <c r="CR27" s="32" t="str">
        <f t="shared" si="17"/>
        <v/>
      </c>
      <c r="CS27" s="32"/>
      <c r="CT27" s="32"/>
      <c r="CU27" s="32"/>
      <c r="CV27" s="32"/>
      <c r="CW27" s="71" t="str">
        <f>IF(CV27="","",IF(CY27="",VLOOKUP(CV27,〒検索群馬!A:E,5,FALSE),CY27))</f>
        <v/>
      </c>
      <c r="CX27" s="62"/>
      <c r="CY27" s="32"/>
      <c r="CZ27" s="32" t="str">
        <f t="shared" si="18"/>
        <v/>
      </c>
      <c r="DA27" s="32"/>
      <c r="DB27" s="43"/>
    </row>
    <row r="28" spans="1:106" ht="18.75" customHeight="1">
      <c r="A28" s="33">
        <v>25</v>
      </c>
      <c r="B28" s="34"/>
      <c r="C28" s="32"/>
      <c r="D28" s="38" t="str">
        <f>IF(E28="",PHONETIC(C28),入力フォーム一覧[[#This Row],[ふりがな※修正用]])</f>
        <v/>
      </c>
      <c r="E28" s="41"/>
      <c r="F28" s="41"/>
      <c r="G28" s="36"/>
      <c r="H28" s="36"/>
      <c r="I28" s="34"/>
      <c r="J28" s="41"/>
      <c r="K28" s="71" t="str">
        <f>IF(J28="","",IF(M28="",VLOOKUP(J28,〒検索群馬!A:E,5,FALSE),M28))</f>
        <v/>
      </c>
      <c r="L28" s="62"/>
      <c r="M28" s="40"/>
      <c r="N28" s="32" t="str">
        <f t="shared" si="19"/>
        <v/>
      </c>
      <c r="O28" s="32"/>
      <c r="P28" s="32"/>
      <c r="Q28" s="41"/>
      <c r="R28" s="3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42" t="str">
        <f t="shared" si="0"/>
        <v/>
      </c>
      <c r="AF28" s="42" t="str">
        <f t="shared" si="1"/>
        <v/>
      </c>
      <c r="AG28" s="42" t="str">
        <f t="shared" si="2"/>
        <v/>
      </c>
      <c r="AH28" s="42" t="str">
        <f t="shared" si="3"/>
        <v/>
      </c>
      <c r="AI28" s="42" t="str">
        <f t="shared" si="4"/>
        <v/>
      </c>
      <c r="AJ28" s="42" t="str">
        <f t="shared" si="5"/>
        <v/>
      </c>
      <c r="AK28" s="42" t="str">
        <f t="shared" si="6"/>
        <v/>
      </c>
      <c r="AL28" s="42" t="str">
        <f t="shared" si="7"/>
        <v/>
      </c>
      <c r="AM28" s="42" t="str">
        <f t="shared" si="8"/>
        <v/>
      </c>
      <c r="AN28" s="42" t="str">
        <f t="shared" si="9"/>
        <v/>
      </c>
      <c r="AO28" s="42" t="str">
        <f t="shared" si="10"/>
        <v/>
      </c>
      <c r="AP28" s="42" t="str">
        <f t="shared" si="11"/>
        <v/>
      </c>
      <c r="AQ28" s="41"/>
      <c r="AR28" s="38" t="str">
        <f t="shared" si="12"/>
        <v/>
      </c>
      <c r="AS28" s="38" t="str">
        <f t="shared" si="13"/>
        <v/>
      </c>
      <c r="AT28" s="32"/>
      <c r="AU28" s="32"/>
      <c r="AV28" s="32"/>
      <c r="AW28" s="41"/>
      <c r="AX28" s="41"/>
      <c r="AY28" s="41"/>
      <c r="AZ28" s="32"/>
      <c r="BA28" s="32"/>
      <c r="BB28" s="32"/>
      <c r="BC28" s="32"/>
      <c r="BD28" s="32"/>
      <c r="BE28" s="41"/>
      <c r="BF28" s="32"/>
      <c r="BG28" s="41"/>
      <c r="BH28" s="32"/>
      <c r="BI28" s="41"/>
      <c r="BJ28" s="41"/>
      <c r="BK28" s="41"/>
      <c r="BL28" s="32"/>
      <c r="BM28" s="32"/>
      <c r="BN28" s="32"/>
      <c r="BO28" s="71" t="str">
        <f>IF(BN28="","",IF(BQ28="",VLOOKUP(BN28,〒検索群馬!A:F,5,FALSE),BQ28))</f>
        <v/>
      </c>
      <c r="BP28" s="62"/>
      <c r="BQ28" s="32"/>
      <c r="BR28" s="32" t="str">
        <f t="shared" si="14"/>
        <v/>
      </c>
      <c r="BS28" s="32"/>
      <c r="BT28" s="32"/>
      <c r="BU28" s="32"/>
      <c r="BV28" s="32"/>
      <c r="BW28" s="32"/>
      <c r="BX28" s="71" t="str">
        <f>IF(BW28="","",IF(BZ28="",VLOOKUP(BW28,〒検索群馬!A:F,5,FALSE),BZ28))</f>
        <v/>
      </c>
      <c r="BY28" s="62"/>
      <c r="BZ28" s="32"/>
      <c r="CA28" s="32" t="str">
        <f t="shared" si="15"/>
        <v/>
      </c>
      <c r="CB28" s="32"/>
      <c r="CC28" s="32"/>
      <c r="CD28" s="32"/>
      <c r="CE28" s="32"/>
      <c r="CF28" s="32"/>
      <c r="CG28" s="71" t="str">
        <f>IF(CF28="","",IF(CI28="",VLOOKUP(CF28,〒検索群馬!A:E,5,FALSE),CI28))</f>
        <v/>
      </c>
      <c r="CH28" s="62"/>
      <c r="CI28" s="32"/>
      <c r="CJ28" s="32" t="str">
        <f t="shared" si="16"/>
        <v/>
      </c>
      <c r="CK28" s="32"/>
      <c r="CL28" s="32"/>
      <c r="CM28" s="32"/>
      <c r="CN28" s="32"/>
      <c r="CO28" s="71" t="str">
        <f>IF(CN28="","",IF(CQ28="",VLOOKUP(CN28,〒検索群馬!A:E,5,FALSE),CQ28))</f>
        <v/>
      </c>
      <c r="CP28" s="62"/>
      <c r="CQ28" s="32"/>
      <c r="CR28" s="32" t="str">
        <f t="shared" si="17"/>
        <v/>
      </c>
      <c r="CS28" s="32"/>
      <c r="CT28" s="32"/>
      <c r="CU28" s="32"/>
      <c r="CV28" s="32"/>
      <c r="CW28" s="71" t="str">
        <f>IF(CV28="","",IF(CY28="",VLOOKUP(CV28,〒検索群馬!A:E,5,FALSE),CY28))</f>
        <v/>
      </c>
      <c r="CX28" s="62"/>
      <c r="CY28" s="32"/>
      <c r="CZ28" s="32" t="str">
        <f t="shared" si="18"/>
        <v/>
      </c>
      <c r="DA28" s="32"/>
      <c r="DB28" s="43"/>
    </row>
    <row r="29" spans="1:106" ht="18.75" customHeight="1">
      <c r="A29" s="33">
        <v>26</v>
      </c>
      <c r="B29" s="34"/>
      <c r="C29" s="32"/>
      <c r="D29" s="38" t="str">
        <f>IF(E29="",PHONETIC(C29),入力フォーム一覧[[#This Row],[ふりがな※修正用]])</f>
        <v/>
      </c>
      <c r="E29" s="41"/>
      <c r="F29" s="41"/>
      <c r="G29" s="36"/>
      <c r="H29" s="36"/>
      <c r="I29" s="34"/>
      <c r="J29" s="41"/>
      <c r="K29" s="71" t="str">
        <f>IF(J29="","",IF(M29="",VLOOKUP(J29,〒検索群馬!A:E,5,FALSE),M29))</f>
        <v/>
      </c>
      <c r="L29" s="62"/>
      <c r="M29" s="40"/>
      <c r="N29" s="32" t="str">
        <f t="shared" si="19"/>
        <v/>
      </c>
      <c r="O29" s="32"/>
      <c r="P29" s="32"/>
      <c r="Q29" s="41"/>
      <c r="R29" s="3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42" t="str">
        <f t="shared" si="0"/>
        <v/>
      </c>
      <c r="AF29" s="42" t="str">
        <f t="shared" si="1"/>
        <v/>
      </c>
      <c r="AG29" s="42" t="str">
        <f t="shared" si="2"/>
        <v/>
      </c>
      <c r="AH29" s="42" t="str">
        <f t="shared" si="3"/>
        <v/>
      </c>
      <c r="AI29" s="42" t="str">
        <f t="shared" si="4"/>
        <v/>
      </c>
      <c r="AJ29" s="42" t="str">
        <f t="shared" si="5"/>
        <v/>
      </c>
      <c r="AK29" s="42" t="str">
        <f t="shared" si="6"/>
        <v/>
      </c>
      <c r="AL29" s="42" t="str">
        <f t="shared" si="7"/>
        <v/>
      </c>
      <c r="AM29" s="42" t="str">
        <f t="shared" si="8"/>
        <v/>
      </c>
      <c r="AN29" s="42" t="str">
        <f t="shared" si="9"/>
        <v/>
      </c>
      <c r="AO29" s="42" t="str">
        <f t="shared" si="10"/>
        <v/>
      </c>
      <c r="AP29" s="42" t="str">
        <f t="shared" si="11"/>
        <v/>
      </c>
      <c r="AQ29" s="41"/>
      <c r="AR29" s="38" t="str">
        <f t="shared" si="12"/>
        <v/>
      </c>
      <c r="AS29" s="38" t="str">
        <f t="shared" si="13"/>
        <v/>
      </c>
      <c r="AT29" s="32"/>
      <c r="AU29" s="32"/>
      <c r="AV29" s="32"/>
      <c r="AW29" s="41"/>
      <c r="AX29" s="41"/>
      <c r="AY29" s="41"/>
      <c r="AZ29" s="32"/>
      <c r="BA29" s="32"/>
      <c r="BB29" s="32"/>
      <c r="BC29" s="32"/>
      <c r="BD29" s="32"/>
      <c r="BE29" s="41"/>
      <c r="BF29" s="32"/>
      <c r="BG29" s="41"/>
      <c r="BH29" s="32"/>
      <c r="BI29" s="41"/>
      <c r="BJ29" s="41"/>
      <c r="BK29" s="41"/>
      <c r="BL29" s="32"/>
      <c r="BM29" s="32"/>
      <c r="BN29" s="32"/>
      <c r="BO29" s="71" t="str">
        <f>IF(BN29="","",IF(BQ29="",VLOOKUP(BN29,〒検索群馬!A:F,5,FALSE),BQ29))</f>
        <v/>
      </c>
      <c r="BP29" s="62"/>
      <c r="BQ29" s="32"/>
      <c r="BR29" s="32" t="str">
        <f t="shared" si="14"/>
        <v/>
      </c>
      <c r="BS29" s="32"/>
      <c r="BT29" s="32"/>
      <c r="BU29" s="32"/>
      <c r="BV29" s="32"/>
      <c r="BW29" s="32"/>
      <c r="BX29" s="71" t="str">
        <f>IF(BW29="","",IF(BZ29="",VLOOKUP(BW29,〒検索群馬!A:F,5,FALSE),BZ29))</f>
        <v/>
      </c>
      <c r="BY29" s="62"/>
      <c r="BZ29" s="32"/>
      <c r="CA29" s="32" t="str">
        <f t="shared" si="15"/>
        <v/>
      </c>
      <c r="CB29" s="32"/>
      <c r="CC29" s="32"/>
      <c r="CD29" s="32"/>
      <c r="CE29" s="32"/>
      <c r="CF29" s="32"/>
      <c r="CG29" s="71" t="str">
        <f>IF(CF29="","",IF(CI29="",VLOOKUP(CF29,〒検索群馬!A:E,5,FALSE),CI29))</f>
        <v/>
      </c>
      <c r="CH29" s="62"/>
      <c r="CI29" s="32"/>
      <c r="CJ29" s="32" t="str">
        <f t="shared" si="16"/>
        <v/>
      </c>
      <c r="CK29" s="32"/>
      <c r="CL29" s="32"/>
      <c r="CM29" s="32"/>
      <c r="CN29" s="32"/>
      <c r="CO29" s="71" t="str">
        <f>IF(CN29="","",IF(CQ29="",VLOOKUP(CN29,〒検索群馬!A:E,5,FALSE),CQ29))</f>
        <v/>
      </c>
      <c r="CP29" s="62"/>
      <c r="CQ29" s="32"/>
      <c r="CR29" s="32" t="str">
        <f t="shared" si="17"/>
        <v/>
      </c>
      <c r="CS29" s="32"/>
      <c r="CT29" s="32"/>
      <c r="CU29" s="32"/>
      <c r="CV29" s="32"/>
      <c r="CW29" s="71" t="str">
        <f>IF(CV29="","",IF(CY29="",VLOOKUP(CV29,〒検索群馬!A:E,5,FALSE),CY29))</f>
        <v/>
      </c>
      <c r="CX29" s="62"/>
      <c r="CY29" s="32"/>
      <c r="CZ29" s="32" t="str">
        <f t="shared" si="18"/>
        <v/>
      </c>
      <c r="DA29" s="32"/>
      <c r="DB29" s="43"/>
    </row>
    <row r="30" spans="1:106" ht="18.75" customHeight="1">
      <c r="A30" s="33">
        <v>27</v>
      </c>
      <c r="B30" s="34"/>
      <c r="C30" s="32"/>
      <c r="D30" s="38" t="str">
        <f>IF(E30="",PHONETIC(C30),入力フォーム一覧[[#This Row],[ふりがな※修正用]])</f>
        <v/>
      </c>
      <c r="E30" s="41"/>
      <c r="F30" s="41"/>
      <c r="G30" s="36"/>
      <c r="H30" s="36"/>
      <c r="I30" s="34"/>
      <c r="J30" s="41"/>
      <c r="K30" s="71" t="str">
        <f>IF(J30="","",IF(M30="",VLOOKUP(J30,〒検索群馬!A:E,5,FALSE),M30))</f>
        <v/>
      </c>
      <c r="L30" s="62"/>
      <c r="M30" s="40"/>
      <c r="N30" s="32" t="str">
        <f t="shared" si="19"/>
        <v/>
      </c>
      <c r="O30" s="32"/>
      <c r="P30" s="32"/>
      <c r="Q30" s="41"/>
      <c r="R30" s="3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42" t="str">
        <f t="shared" si="0"/>
        <v/>
      </c>
      <c r="AF30" s="42" t="str">
        <f t="shared" si="1"/>
        <v/>
      </c>
      <c r="AG30" s="42" t="str">
        <f t="shared" si="2"/>
        <v/>
      </c>
      <c r="AH30" s="42" t="str">
        <f t="shared" si="3"/>
        <v/>
      </c>
      <c r="AI30" s="42" t="str">
        <f t="shared" si="4"/>
        <v/>
      </c>
      <c r="AJ30" s="42" t="str">
        <f t="shared" si="5"/>
        <v/>
      </c>
      <c r="AK30" s="42" t="str">
        <f t="shared" si="6"/>
        <v/>
      </c>
      <c r="AL30" s="42" t="str">
        <f t="shared" si="7"/>
        <v/>
      </c>
      <c r="AM30" s="42" t="str">
        <f t="shared" si="8"/>
        <v/>
      </c>
      <c r="AN30" s="42" t="str">
        <f t="shared" si="9"/>
        <v/>
      </c>
      <c r="AO30" s="42" t="str">
        <f t="shared" si="10"/>
        <v/>
      </c>
      <c r="AP30" s="42" t="str">
        <f t="shared" si="11"/>
        <v/>
      </c>
      <c r="AQ30" s="41"/>
      <c r="AR30" s="38" t="str">
        <f t="shared" si="12"/>
        <v/>
      </c>
      <c r="AS30" s="38" t="str">
        <f t="shared" si="13"/>
        <v/>
      </c>
      <c r="AT30" s="32"/>
      <c r="AU30" s="32"/>
      <c r="AV30" s="32"/>
      <c r="AW30" s="41"/>
      <c r="AX30" s="41"/>
      <c r="AY30" s="41"/>
      <c r="AZ30" s="32"/>
      <c r="BA30" s="32"/>
      <c r="BB30" s="32"/>
      <c r="BC30" s="32"/>
      <c r="BD30" s="32"/>
      <c r="BE30" s="41"/>
      <c r="BF30" s="32"/>
      <c r="BG30" s="41"/>
      <c r="BH30" s="32"/>
      <c r="BI30" s="41"/>
      <c r="BJ30" s="41"/>
      <c r="BK30" s="41"/>
      <c r="BL30" s="32"/>
      <c r="BM30" s="32"/>
      <c r="BN30" s="32"/>
      <c r="BO30" s="71" t="str">
        <f>IF(BN30="","",IF(BQ30="",VLOOKUP(BN30,〒検索群馬!A:F,5,FALSE),BQ30))</f>
        <v/>
      </c>
      <c r="BP30" s="62"/>
      <c r="BQ30" s="32"/>
      <c r="BR30" s="32" t="str">
        <f t="shared" si="14"/>
        <v/>
      </c>
      <c r="BS30" s="32"/>
      <c r="BT30" s="32"/>
      <c r="BU30" s="32"/>
      <c r="BV30" s="32"/>
      <c r="BW30" s="32"/>
      <c r="BX30" s="71" t="str">
        <f>IF(BW30="","",IF(BZ30="",VLOOKUP(BW30,〒検索群馬!A:F,5,FALSE),BZ30))</f>
        <v/>
      </c>
      <c r="BY30" s="62"/>
      <c r="BZ30" s="32"/>
      <c r="CA30" s="32" t="str">
        <f t="shared" si="15"/>
        <v/>
      </c>
      <c r="CB30" s="32"/>
      <c r="CC30" s="32"/>
      <c r="CD30" s="32"/>
      <c r="CE30" s="32"/>
      <c r="CF30" s="32"/>
      <c r="CG30" s="71" t="str">
        <f>IF(CF30="","",IF(CI30="",VLOOKUP(CF30,〒検索群馬!A:E,5,FALSE),CI30))</f>
        <v/>
      </c>
      <c r="CH30" s="62"/>
      <c r="CI30" s="32"/>
      <c r="CJ30" s="32" t="str">
        <f t="shared" si="16"/>
        <v/>
      </c>
      <c r="CK30" s="32"/>
      <c r="CL30" s="32"/>
      <c r="CM30" s="32"/>
      <c r="CN30" s="32"/>
      <c r="CO30" s="71" t="str">
        <f>IF(CN30="","",IF(CQ30="",VLOOKUP(CN30,〒検索群馬!A:E,5,FALSE),CQ30))</f>
        <v/>
      </c>
      <c r="CP30" s="62"/>
      <c r="CQ30" s="32"/>
      <c r="CR30" s="32" t="str">
        <f t="shared" si="17"/>
        <v/>
      </c>
      <c r="CS30" s="32"/>
      <c r="CT30" s="32"/>
      <c r="CU30" s="32"/>
      <c r="CV30" s="32"/>
      <c r="CW30" s="71" t="str">
        <f>IF(CV30="","",IF(CY30="",VLOOKUP(CV30,〒検索群馬!A:E,5,FALSE),CY30))</f>
        <v/>
      </c>
      <c r="CX30" s="62"/>
      <c r="CY30" s="32"/>
      <c r="CZ30" s="32" t="str">
        <f t="shared" si="18"/>
        <v/>
      </c>
      <c r="DA30" s="32"/>
      <c r="DB30" s="43"/>
    </row>
    <row r="31" spans="1:106" ht="18.75" customHeight="1">
      <c r="A31" s="33">
        <v>28</v>
      </c>
      <c r="B31" s="34"/>
      <c r="C31" s="32"/>
      <c r="D31" s="38" t="str">
        <f>IF(E31="",PHONETIC(C31),入力フォーム一覧[[#This Row],[ふりがな※修正用]])</f>
        <v/>
      </c>
      <c r="E31" s="41"/>
      <c r="F31" s="41"/>
      <c r="G31" s="36"/>
      <c r="H31" s="36"/>
      <c r="I31" s="34"/>
      <c r="J31" s="41"/>
      <c r="K31" s="71" t="str">
        <f>IF(J31="","",IF(M31="",VLOOKUP(J31,〒検索群馬!A:E,5,FALSE),M31))</f>
        <v/>
      </c>
      <c r="L31" s="62"/>
      <c r="M31" s="40"/>
      <c r="N31" s="32" t="str">
        <f t="shared" si="19"/>
        <v/>
      </c>
      <c r="O31" s="32"/>
      <c r="P31" s="32"/>
      <c r="Q31" s="41"/>
      <c r="R31" s="3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42" t="str">
        <f t="shared" si="0"/>
        <v/>
      </c>
      <c r="AF31" s="42" t="str">
        <f t="shared" si="1"/>
        <v/>
      </c>
      <c r="AG31" s="42" t="str">
        <f t="shared" si="2"/>
        <v/>
      </c>
      <c r="AH31" s="42" t="str">
        <f t="shared" si="3"/>
        <v/>
      </c>
      <c r="AI31" s="42" t="str">
        <f t="shared" si="4"/>
        <v/>
      </c>
      <c r="AJ31" s="42" t="str">
        <f t="shared" si="5"/>
        <v/>
      </c>
      <c r="AK31" s="42" t="str">
        <f t="shared" si="6"/>
        <v/>
      </c>
      <c r="AL31" s="42" t="str">
        <f t="shared" si="7"/>
        <v/>
      </c>
      <c r="AM31" s="42" t="str">
        <f t="shared" si="8"/>
        <v/>
      </c>
      <c r="AN31" s="42" t="str">
        <f t="shared" si="9"/>
        <v/>
      </c>
      <c r="AO31" s="42" t="str">
        <f t="shared" si="10"/>
        <v/>
      </c>
      <c r="AP31" s="42" t="str">
        <f t="shared" si="11"/>
        <v/>
      </c>
      <c r="AQ31" s="41"/>
      <c r="AR31" s="38" t="str">
        <f t="shared" si="12"/>
        <v/>
      </c>
      <c r="AS31" s="38" t="str">
        <f t="shared" si="13"/>
        <v/>
      </c>
      <c r="AT31" s="32"/>
      <c r="AU31" s="32"/>
      <c r="AV31" s="32"/>
      <c r="AW31" s="41"/>
      <c r="AX31" s="41"/>
      <c r="AY31" s="41"/>
      <c r="AZ31" s="32"/>
      <c r="BA31" s="32"/>
      <c r="BB31" s="32"/>
      <c r="BC31" s="32"/>
      <c r="BD31" s="32"/>
      <c r="BE31" s="41"/>
      <c r="BF31" s="32"/>
      <c r="BG31" s="41"/>
      <c r="BH31" s="32"/>
      <c r="BI31" s="41"/>
      <c r="BJ31" s="41"/>
      <c r="BK31" s="41"/>
      <c r="BL31" s="32"/>
      <c r="BM31" s="32"/>
      <c r="BN31" s="32"/>
      <c r="BO31" s="71" t="str">
        <f>IF(BN31="","",IF(BQ31="",VLOOKUP(BN31,〒検索群馬!A:F,5,FALSE),BQ31))</f>
        <v/>
      </c>
      <c r="BP31" s="62"/>
      <c r="BQ31" s="32"/>
      <c r="BR31" s="32" t="str">
        <f t="shared" si="14"/>
        <v/>
      </c>
      <c r="BS31" s="32"/>
      <c r="BT31" s="32"/>
      <c r="BU31" s="32"/>
      <c r="BV31" s="32"/>
      <c r="BW31" s="32"/>
      <c r="BX31" s="71" t="str">
        <f>IF(BW31="","",IF(BZ31="",VLOOKUP(BW31,〒検索群馬!A:F,5,FALSE),BZ31))</f>
        <v/>
      </c>
      <c r="BY31" s="62"/>
      <c r="BZ31" s="32"/>
      <c r="CA31" s="32" t="str">
        <f t="shared" si="15"/>
        <v/>
      </c>
      <c r="CB31" s="32"/>
      <c r="CC31" s="32"/>
      <c r="CD31" s="32"/>
      <c r="CE31" s="32"/>
      <c r="CF31" s="32"/>
      <c r="CG31" s="71" t="str">
        <f>IF(CF31="","",IF(CI31="",VLOOKUP(CF31,〒検索群馬!A:E,5,FALSE),CI31))</f>
        <v/>
      </c>
      <c r="CH31" s="62"/>
      <c r="CI31" s="32"/>
      <c r="CJ31" s="32" t="str">
        <f t="shared" si="16"/>
        <v/>
      </c>
      <c r="CK31" s="32"/>
      <c r="CL31" s="32"/>
      <c r="CM31" s="32"/>
      <c r="CN31" s="32"/>
      <c r="CO31" s="71" t="str">
        <f>IF(CN31="","",IF(CQ31="",VLOOKUP(CN31,〒検索群馬!A:E,5,FALSE),CQ31))</f>
        <v/>
      </c>
      <c r="CP31" s="62"/>
      <c r="CQ31" s="32"/>
      <c r="CR31" s="32" t="str">
        <f t="shared" si="17"/>
        <v/>
      </c>
      <c r="CS31" s="32"/>
      <c r="CT31" s="32"/>
      <c r="CU31" s="32"/>
      <c r="CV31" s="32"/>
      <c r="CW31" s="71" t="str">
        <f>IF(CV31="","",IF(CY31="",VLOOKUP(CV31,〒検索群馬!A:E,5,FALSE),CY31))</f>
        <v/>
      </c>
      <c r="CX31" s="62"/>
      <c r="CY31" s="32"/>
      <c r="CZ31" s="32" t="str">
        <f t="shared" si="18"/>
        <v/>
      </c>
      <c r="DA31" s="32"/>
      <c r="DB31" s="43"/>
    </row>
    <row r="32" spans="1:106" ht="18.75" customHeight="1">
      <c r="A32" s="33">
        <v>29</v>
      </c>
      <c r="B32" s="34"/>
      <c r="C32" s="32"/>
      <c r="D32" s="38" t="str">
        <f>IF(E32="",PHONETIC(C32),入力フォーム一覧[[#This Row],[ふりがな※修正用]])</f>
        <v/>
      </c>
      <c r="E32" s="41"/>
      <c r="F32" s="41"/>
      <c r="G32" s="36"/>
      <c r="H32" s="36"/>
      <c r="I32" s="34"/>
      <c r="J32" s="41"/>
      <c r="K32" s="71" t="str">
        <f>IF(J32="","",IF(M32="",VLOOKUP(J32,〒検索群馬!A:E,5,FALSE),M32))</f>
        <v/>
      </c>
      <c r="L32" s="62"/>
      <c r="M32" s="40"/>
      <c r="N32" s="32" t="str">
        <f t="shared" si="19"/>
        <v/>
      </c>
      <c r="O32" s="32"/>
      <c r="P32" s="32"/>
      <c r="Q32" s="41"/>
      <c r="R32" s="3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42" t="str">
        <f t="shared" si="0"/>
        <v/>
      </c>
      <c r="AF32" s="42" t="str">
        <f t="shared" si="1"/>
        <v/>
      </c>
      <c r="AG32" s="42" t="str">
        <f t="shared" si="2"/>
        <v/>
      </c>
      <c r="AH32" s="42" t="str">
        <f t="shared" si="3"/>
        <v/>
      </c>
      <c r="AI32" s="42" t="str">
        <f t="shared" si="4"/>
        <v/>
      </c>
      <c r="AJ32" s="42" t="str">
        <f t="shared" si="5"/>
        <v/>
      </c>
      <c r="AK32" s="42" t="str">
        <f t="shared" si="6"/>
        <v/>
      </c>
      <c r="AL32" s="42" t="str">
        <f t="shared" si="7"/>
        <v/>
      </c>
      <c r="AM32" s="42" t="str">
        <f t="shared" si="8"/>
        <v/>
      </c>
      <c r="AN32" s="42" t="str">
        <f t="shared" si="9"/>
        <v/>
      </c>
      <c r="AO32" s="42" t="str">
        <f t="shared" si="10"/>
        <v/>
      </c>
      <c r="AP32" s="42" t="str">
        <f t="shared" si="11"/>
        <v/>
      </c>
      <c r="AQ32" s="41"/>
      <c r="AR32" s="38" t="str">
        <f t="shared" si="12"/>
        <v/>
      </c>
      <c r="AS32" s="38" t="str">
        <f t="shared" si="13"/>
        <v/>
      </c>
      <c r="AT32" s="32"/>
      <c r="AU32" s="32"/>
      <c r="AV32" s="32"/>
      <c r="AW32" s="41"/>
      <c r="AX32" s="41"/>
      <c r="AY32" s="41"/>
      <c r="AZ32" s="32"/>
      <c r="BA32" s="32"/>
      <c r="BB32" s="32"/>
      <c r="BC32" s="32"/>
      <c r="BD32" s="32"/>
      <c r="BE32" s="41"/>
      <c r="BF32" s="32"/>
      <c r="BG32" s="41"/>
      <c r="BH32" s="32"/>
      <c r="BI32" s="41"/>
      <c r="BJ32" s="41"/>
      <c r="BK32" s="41"/>
      <c r="BL32" s="32"/>
      <c r="BM32" s="32"/>
      <c r="BN32" s="32"/>
      <c r="BO32" s="71" t="str">
        <f>IF(BN32="","",IF(BQ32="",VLOOKUP(BN32,〒検索群馬!A:F,5,FALSE),BQ32))</f>
        <v/>
      </c>
      <c r="BP32" s="62"/>
      <c r="BQ32" s="32"/>
      <c r="BR32" s="32" t="str">
        <f t="shared" si="14"/>
        <v/>
      </c>
      <c r="BS32" s="32"/>
      <c r="BT32" s="32"/>
      <c r="BU32" s="32"/>
      <c r="BV32" s="32"/>
      <c r="BW32" s="32"/>
      <c r="BX32" s="71" t="str">
        <f>IF(BW32="","",IF(BZ32="",VLOOKUP(BW32,〒検索群馬!A:F,5,FALSE),BZ32))</f>
        <v/>
      </c>
      <c r="BY32" s="62"/>
      <c r="BZ32" s="32"/>
      <c r="CA32" s="32" t="str">
        <f t="shared" si="15"/>
        <v/>
      </c>
      <c r="CB32" s="32"/>
      <c r="CC32" s="32"/>
      <c r="CD32" s="32"/>
      <c r="CE32" s="32"/>
      <c r="CF32" s="32"/>
      <c r="CG32" s="71" t="str">
        <f>IF(CF32="","",IF(CI32="",VLOOKUP(CF32,〒検索群馬!A:E,5,FALSE),CI32))</f>
        <v/>
      </c>
      <c r="CH32" s="62"/>
      <c r="CI32" s="32"/>
      <c r="CJ32" s="32" t="str">
        <f t="shared" si="16"/>
        <v/>
      </c>
      <c r="CK32" s="32"/>
      <c r="CL32" s="32"/>
      <c r="CM32" s="32"/>
      <c r="CN32" s="32"/>
      <c r="CO32" s="71" t="str">
        <f>IF(CN32="","",IF(CQ32="",VLOOKUP(CN32,〒検索群馬!A:E,5,FALSE),CQ32))</f>
        <v/>
      </c>
      <c r="CP32" s="62"/>
      <c r="CQ32" s="32"/>
      <c r="CR32" s="32" t="str">
        <f t="shared" si="17"/>
        <v/>
      </c>
      <c r="CS32" s="32"/>
      <c r="CT32" s="32"/>
      <c r="CU32" s="32"/>
      <c r="CV32" s="32"/>
      <c r="CW32" s="71" t="str">
        <f>IF(CV32="","",IF(CY32="",VLOOKUP(CV32,〒検索群馬!A:E,5,FALSE),CY32))</f>
        <v/>
      </c>
      <c r="CX32" s="62"/>
      <c r="CY32" s="32"/>
      <c r="CZ32" s="32" t="str">
        <f t="shared" si="18"/>
        <v/>
      </c>
      <c r="DA32" s="32"/>
      <c r="DB32" s="43"/>
    </row>
    <row r="33" spans="1:106" ht="18.75" customHeight="1">
      <c r="A33" s="33">
        <v>30</v>
      </c>
      <c r="B33" s="34"/>
      <c r="C33" s="32"/>
      <c r="D33" s="38" t="str">
        <f>IF(E33="",PHONETIC(C33),入力フォーム一覧[[#This Row],[ふりがな※修正用]])</f>
        <v/>
      </c>
      <c r="E33" s="41"/>
      <c r="F33" s="41"/>
      <c r="G33" s="36"/>
      <c r="H33" s="36"/>
      <c r="I33" s="34"/>
      <c r="J33" s="41"/>
      <c r="K33" s="71" t="str">
        <f>IF(J33="","",IF(M33="",VLOOKUP(J33,〒検索群馬!A:E,5,FALSE),M33))</f>
        <v/>
      </c>
      <c r="L33" s="62"/>
      <c r="M33" s="40"/>
      <c r="N33" s="32" t="str">
        <f t="shared" si="19"/>
        <v/>
      </c>
      <c r="O33" s="32"/>
      <c r="P33" s="32"/>
      <c r="Q33" s="41"/>
      <c r="R33" s="3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42" t="str">
        <f t="shared" si="0"/>
        <v/>
      </c>
      <c r="AF33" s="42" t="str">
        <f t="shared" si="1"/>
        <v/>
      </c>
      <c r="AG33" s="42" t="str">
        <f t="shared" si="2"/>
        <v/>
      </c>
      <c r="AH33" s="42" t="str">
        <f t="shared" si="3"/>
        <v/>
      </c>
      <c r="AI33" s="42" t="str">
        <f t="shared" si="4"/>
        <v/>
      </c>
      <c r="AJ33" s="42" t="str">
        <f t="shared" si="5"/>
        <v/>
      </c>
      <c r="AK33" s="42" t="str">
        <f t="shared" si="6"/>
        <v/>
      </c>
      <c r="AL33" s="42" t="str">
        <f t="shared" si="7"/>
        <v/>
      </c>
      <c r="AM33" s="42" t="str">
        <f t="shared" si="8"/>
        <v/>
      </c>
      <c r="AN33" s="42" t="str">
        <f t="shared" si="9"/>
        <v/>
      </c>
      <c r="AO33" s="42" t="str">
        <f t="shared" si="10"/>
        <v/>
      </c>
      <c r="AP33" s="42" t="str">
        <f t="shared" si="11"/>
        <v/>
      </c>
      <c r="AQ33" s="41"/>
      <c r="AR33" s="38" t="str">
        <f t="shared" si="12"/>
        <v/>
      </c>
      <c r="AS33" s="38" t="str">
        <f t="shared" si="13"/>
        <v/>
      </c>
      <c r="AT33" s="32"/>
      <c r="AU33" s="32"/>
      <c r="AV33" s="32"/>
      <c r="AW33" s="41"/>
      <c r="AX33" s="41"/>
      <c r="AY33" s="41"/>
      <c r="AZ33" s="32"/>
      <c r="BA33" s="32"/>
      <c r="BB33" s="32"/>
      <c r="BC33" s="32"/>
      <c r="BD33" s="32"/>
      <c r="BE33" s="41"/>
      <c r="BF33" s="32"/>
      <c r="BG33" s="41"/>
      <c r="BH33" s="32"/>
      <c r="BI33" s="41"/>
      <c r="BJ33" s="41"/>
      <c r="BK33" s="41"/>
      <c r="BL33" s="32"/>
      <c r="BM33" s="32"/>
      <c r="BN33" s="32"/>
      <c r="BO33" s="71" t="str">
        <f>IF(BN33="","",IF(BQ33="",VLOOKUP(BN33,〒検索群馬!A:F,5,FALSE),BQ33))</f>
        <v/>
      </c>
      <c r="BP33" s="62"/>
      <c r="BQ33" s="32"/>
      <c r="BR33" s="32" t="str">
        <f t="shared" si="14"/>
        <v/>
      </c>
      <c r="BS33" s="32"/>
      <c r="BT33" s="32"/>
      <c r="BU33" s="32"/>
      <c r="BV33" s="32"/>
      <c r="BW33" s="32"/>
      <c r="BX33" s="71" t="str">
        <f>IF(BW33="","",IF(BZ33="",VLOOKUP(BW33,〒検索群馬!A:F,5,FALSE),BZ33))</f>
        <v/>
      </c>
      <c r="BY33" s="62"/>
      <c r="BZ33" s="32"/>
      <c r="CA33" s="32" t="str">
        <f t="shared" si="15"/>
        <v/>
      </c>
      <c r="CB33" s="32"/>
      <c r="CC33" s="32"/>
      <c r="CD33" s="32"/>
      <c r="CE33" s="32"/>
      <c r="CF33" s="32"/>
      <c r="CG33" s="71" t="str">
        <f>IF(CF33="","",IF(CI33="",VLOOKUP(CF33,〒検索群馬!A:E,5,FALSE),CI33))</f>
        <v/>
      </c>
      <c r="CH33" s="62"/>
      <c r="CI33" s="32"/>
      <c r="CJ33" s="32" t="str">
        <f t="shared" si="16"/>
        <v/>
      </c>
      <c r="CK33" s="32"/>
      <c r="CL33" s="32"/>
      <c r="CM33" s="32"/>
      <c r="CN33" s="32"/>
      <c r="CO33" s="71" t="str">
        <f>IF(CN33="","",IF(CQ33="",VLOOKUP(CN33,〒検索群馬!A:E,5,FALSE),CQ33))</f>
        <v/>
      </c>
      <c r="CP33" s="62"/>
      <c r="CQ33" s="32"/>
      <c r="CR33" s="32" t="str">
        <f t="shared" si="17"/>
        <v/>
      </c>
      <c r="CS33" s="32"/>
      <c r="CT33" s="32"/>
      <c r="CU33" s="32"/>
      <c r="CV33" s="32"/>
      <c r="CW33" s="71" t="str">
        <f>IF(CV33="","",IF(CY33="",VLOOKUP(CV33,〒検索群馬!A:E,5,FALSE),CY33))</f>
        <v/>
      </c>
      <c r="CX33" s="62"/>
      <c r="CY33" s="32"/>
      <c r="CZ33" s="32" t="str">
        <f t="shared" si="18"/>
        <v/>
      </c>
      <c r="DA33" s="32"/>
      <c r="DB33" s="43"/>
    </row>
    <row r="34" spans="1:106" ht="18.75" customHeight="1">
      <c r="A34" s="33">
        <v>31</v>
      </c>
      <c r="B34" s="34"/>
      <c r="C34" s="32"/>
      <c r="D34" s="38" t="str">
        <f>IF(E34="",PHONETIC(C34),入力フォーム一覧[[#This Row],[ふりがな※修正用]])</f>
        <v/>
      </c>
      <c r="E34" s="41"/>
      <c r="F34" s="41"/>
      <c r="G34" s="36"/>
      <c r="H34" s="36"/>
      <c r="I34" s="34"/>
      <c r="J34" s="41"/>
      <c r="K34" s="71" t="str">
        <f>IF(J34="","",IF(M34="",VLOOKUP(J34,〒検索群馬!A:E,5,FALSE),M34))</f>
        <v/>
      </c>
      <c r="L34" s="62"/>
      <c r="M34" s="40"/>
      <c r="N34" s="32" t="str">
        <f t="shared" si="19"/>
        <v/>
      </c>
      <c r="O34" s="32"/>
      <c r="P34" s="32"/>
      <c r="Q34" s="41"/>
      <c r="R34" s="3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42" t="str">
        <f t="shared" si="0"/>
        <v/>
      </c>
      <c r="AF34" s="42" t="str">
        <f t="shared" si="1"/>
        <v/>
      </c>
      <c r="AG34" s="42" t="str">
        <f t="shared" si="2"/>
        <v/>
      </c>
      <c r="AH34" s="42" t="str">
        <f t="shared" si="3"/>
        <v/>
      </c>
      <c r="AI34" s="42" t="str">
        <f t="shared" si="4"/>
        <v/>
      </c>
      <c r="AJ34" s="42" t="str">
        <f t="shared" si="5"/>
        <v/>
      </c>
      <c r="AK34" s="42" t="str">
        <f t="shared" si="6"/>
        <v/>
      </c>
      <c r="AL34" s="42" t="str">
        <f t="shared" si="7"/>
        <v/>
      </c>
      <c r="AM34" s="42" t="str">
        <f t="shared" si="8"/>
        <v/>
      </c>
      <c r="AN34" s="42" t="str">
        <f t="shared" si="9"/>
        <v/>
      </c>
      <c r="AO34" s="42" t="str">
        <f t="shared" si="10"/>
        <v/>
      </c>
      <c r="AP34" s="42" t="str">
        <f t="shared" si="11"/>
        <v/>
      </c>
      <c r="AQ34" s="41"/>
      <c r="AR34" s="38" t="str">
        <f t="shared" si="12"/>
        <v/>
      </c>
      <c r="AS34" s="38" t="str">
        <f t="shared" si="13"/>
        <v/>
      </c>
      <c r="AT34" s="32"/>
      <c r="AU34" s="32"/>
      <c r="AV34" s="32"/>
      <c r="AW34" s="41"/>
      <c r="AX34" s="41"/>
      <c r="AY34" s="41"/>
      <c r="AZ34" s="32"/>
      <c r="BA34" s="32"/>
      <c r="BB34" s="32"/>
      <c r="BC34" s="32"/>
      <c r="BD34" s="32"/>
      <c r="BE34" s="41"/>
      <c r="BF34" s="32"/>
      <c r="BG34" s="41"/>
      <c r="BH34" s="32"/>
      <c r="BI34" s="41"/>
      <c r="BJ34" s="41"/>
      <c r="BK34" s="41"/>
      <c r="BL34" s="32"/>
      <c r="BM34" s="32"/>
      <c r="BN34" s="32"/>
      <c r="BO34" s="71" t="str">
        <f>IF(BN34="","",IF(BQ34="",VLOOKUP(BN34,〒検索群馬!A:F,5,FALSE),BQ34))</f>
        <v/>
      </c>
      <c r="BP34" s="62"/>
      <c r="BQ34" s="32"/>
      <c r="BR34" s="32" t="str">
        <f t="shared" si="14"/>
        <v/>
      </c>
      <c r="BS34" s="32"/>
      <c r="BT34" s="32"/>
      <c r="BU34" s="32"/>
      <c r="BV34" s="32"/>
      <c r="BW34" s="32"/>
      <c r="BX34" s="71" t="str">
        <f>IF(BW34="","",IF(BZ34="",VLOOKUP(BW34,〒検索群馬!A:F,5,FALSE),BZ34))</f>
        <v/>
      </c>
      <c r="BY34" s="62"/>
      <c r="BZ34" s="32"/>
      <c r="CA34" s="32" t="str">
        <f t="shared" si="15"/>
        <v/>
      </c>
      <c r="CB34" s="32"/>
      <c r="CC34" s="32"/>
      <c r="CD34" s="32"/>
      <c r="CE34" s="32"/>
      <c r="CF34" s="32"/>
      <c r="CG34" s="71" t="str">
        <f>IF(CF34="","",IF(CI34="",VLOOKUP(CF34,〒検索群馬!A:E,5,FALSE),CI34))</f>
        <v/>
      </c>
      <c r="CH34" s="62"/>
      <c r="CI34" s="32"/>
      <c r="CJ34" s="32" t="str">
        <f t="shared" si="16"/>
        <v/>
      </c>
      <c r="CK34" s="32"/>
      <c r="CL34" s="32"/>
      <c r="CM34" s="32"/>
      <c r="CN34" s="32"/>
      <c r="CO34" s="71" t="str">
        <f>IF(CN34="","",IF(CQ34="",VLOOKUP(CN34,〒検索群馬!A:E,5,FALSE),CQ34))</f>
        <v/>
      </c>
      <c r="CP34" s="62"/>
      <c r="CQ34" s="32"/>
      <c r="CR34" s="32" t="str">
        <f t="shared" si="17"/>
        <v/>
      </c>
      <c r="CS34" s="32"/>
      <c r="CT34" s="32"/>
      <c r="CU34" s="32"/>
      <c r="CV34" s="32"/>
      <c r="CW34" s="71" t="str">
        <f>IF(CV34="","",IF(CY34="",VLOOKUP(CV34,〒検索群馬!A:E,5,FALSE),CY34))</f>
        <v/>
      </c>
      <c r="CX34" s="62"/>
      <c r="CY34" s="32"/>
      <c r="CZ34" s="32" t="str">
        <f t="shared" si="18"/>
        <v/>
      </c>
      <c r="DA34" s="32"/>
      <c r="DB34" s="43"/>
    </row>
    <row r="35" spans="1:106" ht="18.75" customHeight="1">
      <c r="A35" s="33">
        <v>32</v>
      </c>
      <c r="B35" s="34"/>
      <c r="C35" s="32"/>
      <c r="D35" s="38" t="str">
        <f>IF(E35="",PHONETIC(C35),入力フォーム一覧[[#This Row],[ふりがな※修正用]])</f>
        <v/>
      </c>
      <c r="E35" s="41"/>
      <c r="F35" s="41"/>
      <c r="G35" s="36"/>
      <c r="H35" s="36"/>
      <c r="I35" s="34"/>
      <c r="J35" s="41"/>
      <c r="K35" s="71" t="str">
        <f>IF(J35="","",IF(M35="",VLOOKUP(J35,〒検索群馬!A:E,5,FALSE),M35))</f>
        <v/>
      </c>
      <c r="L35" s="62"/>
      <c r="M35" s="40"/>
      <c r="N35" s="32" t="str">
        <f t="shared" ref="N35:N66" si="20">_xlfn.TEXTJOIN("",,K35,L35)</f>
        <v/>
      </c>
      <c r="O35" s="32"/>
      <c r="P35" s="32"/>
      <c r="Q35" s="41"/>
      <c r="R35" s="3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42" t="str">
        <f t="shared" ref="AE35:AE66" si="21">IF(S35="有",S$2,"")</f>
        <v/>
      </c>
      <c r="AF35" s="42" t="str">
        <f t="shared" ref="AF35:AF66" si="22">IF(T35="有",T$2,"")</f>
        <v/>
      </c>
      <c r="AG35" s="42" t="str">
        <f t="shared" ref="AG35:AG66" si="23">IF(U35="有",U$2,"")</f>
        <v/>
      </c>
      <c r="AH35" s="42" t="str">
        <f t="shared" ref="AH35:AH66" si="24">IF(V35="有",V$2,"")</f>
        <v/>
      </c>
      <c r="AI35" s="42" t="str">
        <f t="shared" ref="AI35:AI66" si="25">IF(W35="有",W$2,"")</f>
        <v/>
      </c>
      <c r="AJ35" s="42" t="str">
        <f t="shared" ref="AJ35:AJ66" si="26">IF(X35="有",X$2,"")</f>
        <v/>
      </c>
      <c r="AK35" s="42" t="str">
        <f t="shared" ref="AK35:AK66" si="27">IF(Y35="有",Y$2,"")</f>
        <v/>
      </c>
      <c r="AL35" s="42" t="str">
        <f t="shared" ref="AL35:AL66" si="28">IF(Z35="有",Z$2,"")</f>
        <v/>
      </c>
      <c r="AM35" s="42" t="str">
        <f t="shared" ref="AM35:AM66" si="29">IF(AA35="有",AA$2,"")</f>
        <v/>
      </c>
      <c r="AN35" s="42" t="str">
        <f t="shared" ref="AN35:AN66" si="30">IF(AB35="有",AB$2,"")</f>
        <v/>
      </c>
      <c r="AO35" s="42" t="str">
        <f t="shared" ref="AO35:AO66" si="31">IF(AC35="有",AC$2,"")</f>
        <v/>
      </c>
      <c r="AP35" s="42" t="str">
        <f t="shared" ref="AP35:AP66" si="32">IF(AD35="有",AD$2,"")</f>
        <v/>
      </c>
      <c r="AQ35" s="41"/>
      <c r="AR35" s="38" t="str">
        <f t="shared" ref="AR35:AR66" si="33">_xlfn.TEXTJOIN(" , ",,AE35,AF35,AG35,AH35,AI35,AJ35)</f>
        <v/>
      </c>
      <c r="AS35" s="38" t="str">
        <f t="shared" ref="AS35:AS66" si="34">_xlfn.TEXTJOIN(" , ",,AK35,AL35,AM35,AN35,AO35,AP35)</f>
        <v/>
      </c>
      <c r="AT35" s="32"/>
      <c r="AU35" s="32"/>
      <c r="AV35" s="32"/>
      <c r="AW35" s="41"/>
      <c r="AX35" s="41"/>
      <c r="AY35" s="41"/>
      <c r="AZ35" s="32"/>
      <c r="BA35" s="32"/>
      <c r="BB35" s="32"/>
      <c r="BC35" s="32"/>
      <c r="BD35" s="32"/>
      <c r="BE35" s="41"/>
      <c r="BF35" s="32"/>
      <c r="BG35" s="41"/>
      <c r="BH35" s="32"/>
      <c r="BI35" s="41"/>
      <c r="BJ35" s="41"/>
      <c r="BK35" s="41"/>
      <c r="BL35" s="32"/>
      <c r="BM35" s="32"/>
      <c r="BN35" s="32"/>
      <c r="BO35" s="71" t="str">
        <f>IF(BN35="","",IF(BQ35="",VLOOKUP(BN35,〒検索群馬!A:F,5,FALSE),BQ35))</f>
        <v/>
      </c>
      <c r="BP35" s="62"/>
      <c r="BQ35" s="32"/>
      <c r="BR35" s="32" t="str">
        <f t="shared" ref="BR35:BR66" si="35">_xlfn.TEXTJOIN("",,BO35,BP35)</f>
        <v/>
      </c>
      <c r="BS35" s="32"/>
      <c r="BT35" s="32"/>
      <c r="BU35" s="32"/>
      <c r="BV35" s="32"/>
      <c r="BW35" s="32"/>
      <c r="BX35" s="71" t="str">
        <f>IF(BW35="","",IF(BZ35="",VLOOKUP(BW35,〒検索群馬!A:F,5,FALSE),BZ35))</f>
        <v/>
      </c>
      <c r="BY35" s="62"/>
      <c r="BZ35" s="32"/>
      <c r="CA35" s="32" t="str">
        <f t="shared" ref="CA35:CA66" si="36">_xlfn.TEXTJOIN("",,BX35,BY35)</f>
        <v/>
      </c>
      <c r="CB35" s="32"/>
      <c r="CC35" s="32"/>
      <c r="CD35" s="32"/>
      <c r="CE35" s="32"/>
      <c r="CF35" s="32"/>
      <c r="CG35" s="71" t="str">
        <f>IF(CF35="","",IF(CI35="",VLOOKUP(CF35,〒検索群馬!A:E,5,FALSE),CI35))</f>
        <v/>
      </c>
      <c r="CH35" s="62"/>
      <c r="CI35" s="32"/>
      <c r="CJ35" s="32" t="str">
        <f t="shared" ref="CJ35:CJ66" si="37">_xlfn.TEXTJOIN("",,CG35,CH35)</f>
        <v/>
      </c>
      <c r="CK35" s="32"/>
      <c r="CL35" s="32"/>
      <c r="CM35" s="32"/>
      <c r="CN35" s="32"/>
      <c r="CO35" s="71" t="str">
        <f>IF(CN35="","",IF(CQ35="",VLOOKUP(CN35,〒検索群馬!A:E,5,FALSE),CQ35))</f>
        <v/>
      </c>
      <c r="CP35" s="62"/>
      <c r="CQ35" s="32"/>
      <c r="CR35" s="32" t="str">
        <f t="shared" ref="CR35:CR66" si="38">_xlfn.TEXTJOIN("",,CO35,CP35)</f>
        <v/>
      </c>
      <c r="CS35" s="32"/>
      <c r="CT35" s="32"/>
      <c r="CU35" s="32"/>
      <c r="CV35" s="32"/>
      <c r="CW35" s="71" t="str">
        <f>IF(CV35="","",IF(CY35="",VLOOKUP(CV35,〒検索群馬!A:E,5,FALSE),CY35))</f>
        <v/>
      </c>
      <c r="CX35" s="62"/>
      <c r="CY35" s="32"/>
      <c r="CZ35" s="32" t="str">
        <f t="shared" ref="CZ35:CZ66" si="39">_xlfn.TEXTJOIN("",,CW35,CX35)</f>
        <v/>
      </c>
      <c r="DA35" s="32"/>
      <c r="DB35" s="43"/>
    </row>
    <row r="36" spans="1:106" ht="18.75" customHeight="1">
      <c r="A36" s="33">
        <v>33</v>
      </c>
      <c r="B36" s="34"/>
      <c r="C36" s="32"/>
      <c r="D36" s="38" t="str">
        <f>IF(E36="",PHONETIC(C36),入力フォーム一覧[[#This Row],[ふりがな※修正用]])</f>
        <v/>
      </c>
      <c r="E36" s="41"/>
      <c r="F36" s="41"/>
      <c r="G36" s="36"/>
      <c r="H36" s="36"/>
      <c r="I36" s="34"/>
      <c r="J36" s="41"/>
      <c r="K36" s="71" t="str">
        <f>IF(J36="","",IF(M36="",VLOOKUP(J36,〒検索群馬!A:E,5,FALSE),M36))</f>
        <v/>
      </c>
      <c r="L36" s="62"/>
      <c r="M36" s="40"/>
      <c r="N36" s="32" t="str">
        <f t="shared" si="20"/>
        <v/>
      </c>
      <c r="O36" s="32"/>
      <c r="P36" s="32"/>
      <c r="Q36" s="41"/>
      <c r="R36" s="3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42" t="str">
        <f t="shared" si="21"/>
        <v/>
      </c>
      <c r="AF36" s="42" t="str">
        <f t="shared" si="22"/>
        <v/>
      </c>
      <c r="AG36" s="42" t="str">
        <f t="shared" si="23"/>
        <v/>
      </c>
      <c r="AH36" s="42" t="str">
        <f t="shared" si="24"/>
        <v/>
      </c>
      <c r="AI36" s="42" t="str">
        <f t="shared" si="25"/>
        <v/>
      </c>
      <c r="AJ36" s="42" t="str">
        <f t="shared" si="26"/>
        <v/>
      </c>
      <c r="AK36" s="42" t="str">
        <f t="shared" si="27"/>
        <v/>
      </c>
      <c r="AL36" s="42" t="str">
        <f t="shared" si="28"/>
        <v/>
      </c>
      <c r="AM36" s="42" t="str">
        <f t="shared" si="29"/>
        <v/>
      </c>
      <c r="AN36" s="42" t="str">
        <f t="shared" si="30"/>
        <v/>
      </c>
      <c r="AO36" s="42" t="str">
        <f t="shared" si="31"/>
        <v/>
      </c>
      <c r="AP36" s="42" t="str">
        <f t="shared" si="32"/>
        <v/>
      </c>
      <c r="AQ36" s="41"/>
      <c r="AR36" s="38" t="str">
        <f t="shared" si="33"/>
        <v/>
      </c>
      <c r="AS36" s="38" t="str">
        <f t="shared" si="34"/>
        <v/>
      </c>
      <c r="AT36" s="32"/>
      <c r="AU36" s="32"/>
      <c r="AV36" s="32"/>
      <c r="AW36" s="41"/>
      <c r="AX36" s="41"/>
      <c r="AY36" s="41"/>
      <c r="AZ36" s="32"/>
      <c r="BA36" s="32"/>
      <c r="BB36" s="32"/>
      <c r="BC36" s="32"/>
      <c r="BD36" s="32"/>
      <c r="BE36" s="41"/>
      <c r="BF36" s="32"/>
      <c r="BG36" s="41"/>
      <c r="BH36" s="32"/>
      <c r="BI36" s="41"/>
      <c r="BJ36" s="41"/>
      <c r="BK36" s="41"/>
      <c r="BL36" s="32"/>
      <c r="BM36" s="32"/>
      <c r="BN36" s="32"/>
      <c r="BO36" s="71" t="str">
        <f>IF(BN36="","",IF(BQ36="",VLOOKUP(BN36,〒検索群馬!A:F,5,FALSE),BQ36))</f>
        <v/>
      </c>
      <c r="BP36" s="62"/>
      <c r="BQ36" s="32"/>
      <c r="BR36" s="32" t="str">
        <f t="shared" si="35"/>
        <v/>
      </c>
      <c r="BS36" s="32"/>
      <c r="BT36" s="32"/>
      <c r="BU36" s="32"/>
      <c r="BV36" s="32"/>
      <c r="BW36" s="32"/>
      <c r="BX36" s="71" t="str">
        <f>IF(BW36="","",IF(BZ36="",VLOOKUP(BW36,〒検索群馬!A:F,5,FALSE),BZ36))</f>
        <v/>
      </c>
      <c r="BY36" s="62"/>
      <c r="BZ36" s="32"/>
      <c r="CA36" s="32" t="str">
        <f t="shared" si="36"/>
        <v/>
      </c>
      <c r="CB36" s="32"/>
      <c r="CC36" s="32"/>
      <c r="CD36" s="32"/>
      <c r="CE36" s="32"/>
      <c r="CF36" s="32"/>
      <c r="CG36" s="71" t="str">
        <f>IF(CF36="","",IF(CI36="",VLOOKUP(CF36,〒検索群馬!A:E,5,FALSE),CI36))</f>
        <v/>
      </c>
      <c r="CH36" s="62"/>
      <c r="CI36" s="32"/>
      <c r="CJ36" s="32" t="str">
        <f t="shared" si="37"/>
        <v/>
      </c>
      <c r="CK36" s="32"/>
      <c r="CL36" s="32"/>
      <c r="CM36" s="32"/>
      <c r="CN36" s="32"/>
      <c r="CO36" s="71" t="str">
        <f>IF(CN36="","",IF(CQ36="",VLOOKUP(CN36,〒検索群馬!A:E,5,FALSE),CQ36))</f>
        <v/>
      </c>
      <c r="CP36" s="62"/>
      <c r="CQ36" s="32"/>
      <c r="CR36" s="32" t="str">
        <f t="shared" si="38"/>
        <v/>
      </c>
      <c r="CS36" s="32"/>
      <c r="CT36" s="32"/>
      <c r="CU36" s="32"/>
      <c r="CV36" s="32"/>
      <c r="CW36" s="71" t="str">
        <f>IF(CV36="","",IF(CY36="",VLOOKUP(CV36,〒検索群馬!A:E,5,FALSE),CY36))</f>
        <v/>
      </c>
      <c r="CX36" s="62"/>
      <c r="CY36" s="32"/>
      <c r="CZ36" s="32" t="str">
        <f t="shared" si="39"/>
        <v/>
      </c>
      <c r="DA36" s="32"/>
      <c r="DB36" s="43"/>
    </row>
    <row r="37" spans="1:106" ht="18.75" customHeight="1">
      <c r="A37" s="33">
        <v>34</v>
      </c>
      <c r="B37" s="34"/>
      <c r="C37" s="32"/>
      <c r="D37" s="38" t="str">
        <f>IF(E37="",PHONETIC(C37),入力フォーム一覧[[#This Row],[ふりがな※修正用]])</f>
        <v/>
      </c>
      <c r="E37" s="41"/>
      <c r="F37" s="41"/>
      <c r="G37" s="36"/>
      <c r="H37" s="36"/>
      <c r="I37" s="34"/>
      <c r="J37" s="41"/>
      <c r="K37" s="71" t="str">
        <f>IF(J37="","",IF(M37="",VLOOKUP(J37,〒検索群馬!A:E,5,FALSE),M37))</f>
        <v/>
      </c>
      <c r="L37" s="62"/>
      <c r="M37" s="40"/>
      <c r="N37" s="32" t="str">
        <f t="shared" si="20"/>
        <v/>
      </c>
      <c r="O37" s="32"/>
      <c r="P37" s="32"/>
      <c r="Q37" s="41"/>
      <c r="R37" s="3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42" t="str">
        <f t="shared" si="21"/>
        <v/>
      </c>
      <c r="AF37" s="42" t="str">
        <f t="shared" si="22"/>
        <v/>
      </c>
      <c r="AG37" s="42" t="str">
        <f t="shared" si="23"/>
        <v/>
      </c>
      <c r="AH37" s="42" t="str">
        <f t="shared" si="24"/>
        <v/>
      </c>
      <c r="AI37" s="42" t="str">
        <f t="shared" si="25"/>
        <v/>
      </c>
      <c r="AJ37" s="42" t="str">
        <f t="shared" si="26"/>
        <v/>
      </c>
      <c r="AK37" s="42" t="str">
        <f t="shared" si="27"/>
        <v/>
      </c>
      <c r="AL37" s="42" t="str">
        <f t="shared" si="28"/>
        <v/>
      </c>
      <c r="AM37" s="42" t="str">
        <f t="shared" si="29"/>
        <v/>
      </c>
      <c r="AN37" s="42" t="str">
        <f t="shared" si="30"/>
        <v/>
      </c>
      <c r="AO37" s="42" t="str">
        <f t="shared" si="31"/>
        <v/>
      </c>
      <c r="AP37" s="42" t="str">
        <f t="shared" si="32"/>
        <v/>
      </c>
      <c r="AQ37" s="41"/>
      <c r="AR37" s="38" t="str">
        <f t="shared" si="33"/>
        <v/>
      </c>
      <c r="AS37" s="38" t="str">
        <f t="shared" si="34"/>
        <v/>
      </c>
      <c r="AT37" s="32"/>
      <c r="AU37" s="32"/>
      <c r="AV37" s="32"/>
      <c r="AW37" s="41"/>
      <c r="AX37" s="41"/>
      <c r="AY37" s="41"/>
      <c r="AZ37" s="32"/>
      <c r="BA37" s="32"/>
      <c r="BB37" s="32"/>
      <c r="BC37" s="32"/>
      <c r="BD37" s="32"/>
      <c r="BE37" s="41"/>
      <c r="BF37" s="32"/>
      <c r="BG37" s="41"/>
      <c r="BH37" s="32"/>
      <c r="BI37" s="41"/>
      <c r="BJ37" s="41"/>
      <c r="BK37" s="41"/>
      <c r="BL37" s="32"/>
      <c r="BM37" s="32"/>
      <c r="BN37" s="32"/>
      <c r="BO37" s="71" t="str">
        <f>IF(BN37="","",IF(BQ37="",VLOOKUP(BN37,〒検索群馬!A:F,5,FALSE),BQ37))</f>
        <v/>
      </c>
      <c r="BP37" s="62"/>
      <c r="BQ37" s="32"/>
      <c r="BR37" s="32" t="str">
        <f t="shared" si="35"/>
        <v/>
      </c>
      <c r="BS37" s="32"/>
      <c r="BT37" s="32"/>
      <c r="BU37" s="32"/>
      <c r="BV37" s="32"/>
      <c r="BW37" s="32"/>
      <c r="BX37" s="71" t="str">
        <f>IF(BW37="","",IF(BZ37="",VLOOKUP(BW37,〒検索群馬!A:F,5,FALSE),BZ37))</f>
        <v/>
      </c>
      <c r="BY37" s="62"/>
      <c r="BZ37" s="32"/>
      <c r="CA37" s="32" t="str">
        <f t="shared" si="36"/>
        <v/>
      </c>
      <c r="CB37" s="32"/>
      <c r="CC37" s="32"/>
      <c r="CD37" s="32"/>
      <c r="CE37" s="32"/>
      <c r="CF37" s="32"/>
      <c r="CG37" s="71" t="str">
        <f>IF(CF37="","",IF(CI37="",VLOOKUP(CF37,〒検索群馬!A:E,5,FALSE),CI37))</f>
        <v/>
      </c>
      <c r="CH37" s="62"/>
      <c r="CI37" s="32"/>
      <c r="CJ37" s="32" t="str">
        <f t="shared" si="37"/>
        <v/>
      </c>
      <c r="CK37" s="32"/>
      <c r="CL37" s="32"/>
      <c r="CM37" s="32"/>
      <c r="CN37" s="32"/>
      <c r="CO37" s="71" t="str">
        <f>IF(CN37="","",IF(CQ37="",VLOOKUP(CN37,〒検索群馬!A:E,5,FALSE),CQ37))</f>
        <v/>
      </c>
      <c r="CP37" s="62"/>
      <c r="CQ37" s="32"/>
      <c r="CR37" s="32" t="str">
        <f t="shared" si="38"/>
        <v/>
      </c>
      <c r="CS37" s="32"/>
      <c r="CT37" s="32"/>
      <c r="CU37" s="32"/>
      <c r="CV37" s="32"/>
      <c r="CW37" s="71" t="str">
        <f>IF(CV37="","",IF(CY37="",VLOOKUP(CV37,〒検索群馬!A:E,5,FALSE),CY37))</f>
        <v/>
      </c>
      <c r="CX37" s="62"/>
      <c r="CY37" s="32"/>
      <c r="CZ37" s="32" t="str">
        <f t="shared" si="39"/>
        <v/>
      </c>
      <c r="DA37" s="32"/>
      <c r="DB37" s="43"/>
    </row>
    <row r="38" spans="1:106" ht="18.75" customHeight="1">
      <c r="A38" s="33">
        <v>35</v>
      </c>
      <c r="B38" s="34"/>
      <c r="C38" s="32"/>
      <c r="D38" s="38" t="str">
        <f>IF(E38="",PHONETIC(C38),入力フォーム一覧[[#This Row],[ふりがな※修正用]])</f>
        <v/>
      </c>
      <c r="E38" s="41"/>
      <c r="F38" s="41"/>
      <c r="G38" s="36"/>
      <c r="H38" s="36"/>
      <c r="I38" s="34"/>
      <c r="J38" s="41"/>
      <c r="K38" s="71" t="str">
        <f>IF(J38="","",IF(M38="",VLOOKUP(J38,〒検索群馬!A:E,5,FALSE),M38))</f>
        <v/>
      </c>
      <c r="L38" s="62"/>
      <c r="M38" s="40"/>
      <c r="N38" s="32" t="str">
        <f t="shared" si="20"/>
        <v/>
      </c>
      <c r="O38" s="32"/>
      <c r="P38" s="32"/>
      <c r="Q38" s="41"/>
      <c r="R38" s="3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42" t="str">
        <f t="shared" si="21"/>
        <v/>
      </c>
      <c r="AF38" s="42" t="str">
        <f t="shared" si="22"/>
        <v/>
      </c>
      <c r="AG38" s="42" t="str">
        <f t="shared" si="23"/>
        <v/>
      </c>
      <c r="AH38" s="42" t="str">
        <f t="shared" si="24"/>
        <v/>
      </c>
      <c r="AI38" s="42" t="str">
        <f t="shared" si="25"/>
        <v/>
      </c>
      <c r="AJ38" s="42" t="str">
        <f t="shared" si="26"/>
        <v/>
      </c>
      <c r="AK38" s="42" t="str">
        <f t="shared" si="27"/>
        <v/>
      </c>
      <c r="AL38" s="42" t="str">
        <f t="shared" si="28"/>
        <v/>
      </c>
      <c r="AM38" s="42" t="str">
        <f t="shared" si="29"/>
        <v/>
      </c>
      <c r="AN38" s="42" t="str">
        <f t="shared" si="30"/>
        <v/>
      </c>
      <c r="AO38" s="42" t="str">
        <f t="shared" si="31"/>
        <v/>
      </c>
      <c r="AP38" s="42" t="str">
        <f t="shared" si="32"/>
        <v/>
      </c>
      <c r="AQ38" s="41"/>
      <c r="AR38" s="38" t="str">
        <f t="shared" si="33"/>
        <v/>
      </c>
      <c r="AS38" s="38" t="str">
        <f t="shared" si="34"/>
        <v/>
      </c>
      <c r="AT38" s="32"/>
      <c r="AU38" s="32"/>
      <c r="AV38" s="32"/>
      <c r="AW38" s="41"/>
      <c r="AX38" s="41"/>
      <c r="AY38" s="41"/>
      <c r="AZ38" s="32"/>
      <c r="BA38" s="32"/>
      <c r="BB38" s="32"/>
      <c r="BC38" s="32"/>
      <c r="BD38" s="32"/>
      <c r="BE38" s="41"/>
      <c r="BF38" s="32"/>
      <c r="BG38" s="41"/>
      <c r="BH38" s="32"/>
      <c r="BI38" s="41"/>
      <c r="BJ38" s="41"/>
      <c r="BK38" s="41"/>
      <c r="BL38" s="32"/>
      <c r="BM38" s="32"/>
      <c r="BN38" s="32"/>
      <c r="BO38" s="71" t="str">
        <f>IF(BN38="","",IF(BQ38="",VLOOKUP(BN38,〒検索群馬!A:F,5,FALSE),BQ38))</f>
        <v/>
      </c>
      <c r="BP38" s="62"/>
      <c r="BQ38" s="32"/>
      <c r="BR38" s="32" t="str">
        <f t="shared" si="35"/>
        <v/>
      </c>
      <c r="BS38" s="32"/>
      <c r="BT38" s="32"/>
      <c r="BU38" s="32"/>
      <c r="BV38" s="32"/>
      <c r="BW38" s="32"/>
      <c r="BX38" s="71" t="str">
        <f>IF(BW38="","",IF(BZ38="",VLOOKUP(BW38,〒検索群馬!A:F,5,FALSE),BZ38))</f>
        <v/>
      </c>
      <c r="BY38" s="62"/>
      <c r="BZ38" s="32"/>
      <c r="CA38" s="32" t="str">
        <f t="shared" si="36"/>
        <v/>
      </c>
      <c r="CB38" s="32"/>
      <c r="CC38" s="32"/>
      <c r="CD38" s="32"/>
      <c r="CE38" s="32"/>
      <c r="CF38" s="32"/>
      <c r="CG38" s="71" t="str">
        <f>IF(CF38="","",IF(CI38="",VLOOKUP(CF38,〒検索群馬!A:E,5,FALSE),CI38))</f>
        <v/>
      </c>
      <c r="CH38" s="62"/>
      <c r="CI38" s="32"/>
      <c r="CJ38" s="32" t="str">
        <f t="shared" si="37"/>
        <v/>
      </c>
      <c r="CK38" s="32"/>
      <c r="CL38" s="32"/>
      <c r="CM38" s="32"/>
      <c r="CN38" s="32"/>
      <c r="CO38" s="71" t="str">
        <f>IF(CN38="","",IF(CQ38="",VLOOKUP(CN38,〒検索群馬!A:E,5,FALSE),CQ38))</f>
        <v/>
      </c>
      <c r="CP38" s="62"/>
      <c r="CQ38" s="32"/>
      <c r="CR38" s="32" t="str">
        <f t="shared" si="38"/>
        <v/>
      </c>
      <c r="CS38" s="32"/>
      <c r="CT38" s="32"/>
      <c r="CU38" s="32"/>
      <c r="CV38" s="32"/>
      <c r="CW38" s="71" t="str">
        <f>IF(CV38="","",IF(CY38="",VLOOKUP(CV38,〒検索群馬!A:E,5,FALSE),CY38))</f>
        <v/>
      </c>
      <c r="CX38" s="62"/>
      <c r="CY38" s="32"/>
      <c r="CZ38" s="32" t="str">
        <f t="shared" si="39"/>
        <v/>
      </c>
      <c r="DA38" s="32"/>
      <c r="DB38" s="43"/>
    </row>
    <row r="39" spans="1:106" ht="18.75" customHeight="1">
      <c r="A39" s="33">
        <v>36</v>
      </c>
      <c r="B39" s="34"/>
      <c r="C39" s="32"/>
      <c r="D39" s="38" t="str">
        <f>IF(E39="",PHONETIC(C39),入力フォーム一覧[[#This Row],[ふりがな※修正用]])</f>
        <v/>
      </c>
      <c r="E39" s="41"/>
      <c r="F39" s="41"/>
      <c r="G39" s="36"/>
      <c r="H39" s="36"/>
      <c r="I39" s="34"/>
      <c r="J39" s="41"/>
      <c r="K39" s="71" t="str">
        <f>IF(J39="","",IF(M39="",VLOOKUP(J39,〒検索群馬!A:E,5,FALSE),M39))</f>
        <v/>
      </c>
      <c r="L39" s="62"/>
      <c r="M39" s="40"/>
      <c r="N39" s="32" t="str">
        <f t="shared" si="20"/>
        <v/>
      </c>
      <c r="O39" s="32"/>
      <c r="P39" s="32"/>
      <c r="Q39" s="41"/>
      <c r="R39" s="3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42" t="str">
        <f t="shared" si="21"/>
        <v/>
      </c>
      <c r="AF39" s="42" t="str">
        <f t="shared" si="22"/>
        <v/>
      </c>
      <c r="AG39" s="42" t="str">
        <f t="shared" si="23"/>
        <v/>
      </c>
      <c r="AH39" s="42" t="str">
        <f t="shared" si="24"/>
        <v/>
      </c>
      <c r="AI39" s="42" t="str">
        <f t="shared" si="25"/>
        <v/>
      </c>
      <c r="AJ39" s="42" t="str">
        <f t="shared" si="26"/>
        <v/>
      </c>
      <c r="AK39" s="42" t="str">
        <f t="shared" si="27"/>
        <v/>
      </c>
      <c r="AL39" s="42" t="str">
        <f t="shared" si="28"/>
        <v/>
      </c>
      <c r="AM39" s="42" t="str">
        <f t="shared" si="29"/>
        <v/>
      </c>
      <c r="AN39" s="42" t="str">
        <f t="shared" si="30"/>
        <v/>
      </c>
      <c r="AO39" s="42" t="str">
        <f t="shared" si="31"/>
        <v/>
      </c>
      <c r="AP39" s="42" t="str">
        <f t="shared" si="32"/>
        <v/>
      </c>
      <c r="AQ39" s="41"/>
      <c r="AR39" s="38" t="str">
        <f t="shared" si="33"/>
        <v/>
      </c>
      <c r="AS39" s="38" t="str">
        <f t="shared" si="34"/>
        <v/>
      </c>
      <c r="AT39" s="32"/>
      <c r="AU39" s="32"/>
      <c r="AV39" s="32"/>
      <c r="AW39" s="41"/>
      <c r="AX39" s="41"/>
      <c r="AY39" s="41"/>
      <c r="AZ39" s="32"/>
      <c r="BA39" s="32"/>
      <c r="BB39" s="32"/>
      <c r="BC39" s="32"/>
      <c r="BD39" s="32"/>
      <c r="BE39" s="41"/>
      <c r="BF39" s="32"/>
      <c r="BG39" s="41"/>
      <c r="BH39" s="32"/>
      <c r="BI39" s="41"/>
      <c r="BJ39" s="41"/>
      <c r="BK39" s="41"/>
      <c r="BL39" s="32"/>
      <c r="BM39" s="32"/>
      <c r="BN39" s="32"/>
      <c r="BO39" s="71" t="str">
        <f>IF(BN39="","",IF(BQ39="",VLOOKUP(BN39,〒検索群馬!A:F,5,FALSE),BQ39))</f>
        <v/>
      </c>
      <c r="BP39" s="62"/>
      <c r="BQ39" s="32"/>
      <c r="BR39" s="32" t="str">
        <f t="shared" si="35"/>
        <v/>
      </c>
      <c r="BS39" s="32"/>
      <c r="BT39" s="32"/>
      <c r="BU39" s="32"/>
      <c r="BV39" s="32"/>
      <c r="BW39" s="32"/>
      <c r="BX39" s="71" t="str">
        <f>IF(BW39="","",IF(BZ39="",VLOOKUP(BW39,〒検索群馬!A:F,5,FALSE),BZ39))</f>
        <v/>
      </c>
      <c r="BY39" s="62"/>
      <c r="BZ39" s="32"/>
      <c r="CA39" s="32" t="str">
        <f t="shared" si="36"/>
        <v/>
      </c>
      <c r="CB39" s="32"/>
      <c r="CC39" s="32"/>
      <c r="CD39" s="32"/>
      <c r="CE39" s="32"/>
      <c r="CF39" s="32"/>
      <c r="CG39" s="71" t="str">
        <f>IF(CF39="","",IF(CI39="",VLOOKUP(CF39,〒検索群馬!A:E,5,FALSE),CI39))</f>
        <v/>
      </c>
      <c r="CH39" s="62"/>
      <c r="CI39" s="32"/>
      <c r="CJ39" s="32" t="str">
        <f t="shared" si="37"/>
        <v/>
      </c>
      <c r="CK39" s="32"/>
      <c r="CL39" s="32"/>
      <c r="CM39" s="32"/>
      <c r="CN39" s="32"/>
      <c r="CO39" s="71" t="str">
        <f>IF(CN39="","",IF(CQ39="",VLOOKUP(CN39,〒検索群馬!A:E,5,FALSE),CQ39))</f>
        <v/>
      </c>
      <c r="CP39" s="62"/>
      <c r="CQ39" s="32"/>
      <c r="CR39" s="32" t="str">
        <f t="shared" si="38"/>
        <v/>
      </c>
      <c r="CS39" s="32"/>
      <c r="CT39" s="32"/>
      <c r="CU39" s="32"/>
      <c r="CV39" s="32"/>
      <c r="CW39" s="71" t="str">
        <f>IF(CV39="","",IF(CY39="",VLOOKUP(CV39,〒検索群馬!A:E,5,FALSE),CY39))</f>
        <v/>
      </c>
      <c r="CX39" s="62"/>
      <c r="CY39" s="32"/>
      <c r="CZ39" s="32" t="str">
        <f t="shared" si="39"/>
        <v/>
      </c>
      <c r="DA39" s="32"/>
      <c r="DB39" s="43"/>
    </row>
    <row r="40" spans="1:106" ht="18.75" customHeight="1">
      <c r="A40" s="33">
        <v>37</v>
      </c>
      <c r="B40" s="34"/>
      <c r="C40" s="32"/>
      <c r="D40" s="38" t="str">
        <f>IF(E40="",PHONETIC(C40),入力フォーム一覧[[#This Row],[ふりがな※修正用]])</f>
        <v/>
      </c>
      <c r="E40" s="41"/>
      <c r="F40" s="41"/>
      <c r="G40" s="36"/>
      <c r="H40" s="36"/>
      <c r="I40" s="34"/>
      <c r="J40" s="41"/>
      <c r="K40" s="71" t="str">
        <f>IF(J40="","",IF(M40="",VLOOKUP(J40,〒検索群馬!A:E,5,FALSE),M40))</f>
        <v/>
      </c>
      <c r="L40" s="62"/>
      <c r="M40" s="40"/>
      <c r="N40" s="32" t="str">
        <f t="shared" si="20"/>
        <v/>
      </c>
      <c r="O40" s="32"/>
      <c r="P40" s="32"/>
      <c r="Q40" s="41"/>
      <c r="R40" s="3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42" t="str">
        <f t="shared" si="21"/>
        <v/>
      </c>
      <c r="AF40" s="42" t="str">
        <f t="shared" si="22"/>
        <v/>
      </c>
      <c r="AG40" s="42" t="str">
        <f t="shared" si="23"/>
        <v/>
      </c>
      <c r="AH40" s="42" t="str">
        <f t="shared" si="24"/>
        <v/>
      </c>
      <c r="AI40" s="42" t="str">
        <f t="shared" si="25"/>
        <v/>
      </c>
      <c r="AJ40" s="42" t="str">
        <f t="shared" si="26"/>
        <v/>
      </c>
      <c r="AK40" s="42" t="str">
        <f t="shared" si="27"/>
        <v/>
      </c>
      <c r="AL40" s="42" t="str">
        <f t="shared" si="28"/>
        <v/>
      </c>
      <c r="AM40" s="42" t="str">
        <f t="shared" si="29"/>
        <v/>
      </c>
      <c r="AN40" s="42" t="str">
        <f t="shared" si="30"/>
        <v/>
      </c>
      <c r="AO40" s="42" t="str">
        <f t="shared" si="31"/>
        <v/>
      </c>
      <c r="AP40" s="42" t="str">
        <f t="shared" si="32"/>
        <v/>
      </c>
      <c r="AQ40" s="41"/>
      <c r="AR40" s="38" t="str">
        <f t="shared" si="33"/>
        <v/>
      </c>
      <c r="AS40" s="38" t="str">
        <f t="shared" si="34"/>
        <v/>
      </c>
      <c r="AT40" s="32"/>
      <c r="AU40" s="32"/>
      <c r="AV40" s="32"/>
      <c r="AW40" s="41"/>
      <c r="AX40" s="41"/>
      <c r="AY40" s="41"/>
      <c r="AZ40" s="32"/>
      <c r="BA40" s="32"/>
      <c r="BB40" s="32"/>
      <c r="BC40" s="32"/>
      <c r="BD40" s="32"/>
      <c r="BE40" s="41"/>
      <c r="BF40" s="32"/>
      <c r="BG40" s="41"/>
      <c r="BH40" s="32"/>
      <c r="BI40" s="41"/>
      <c r="BJ40" s="41"/>
      <c r="BK40" s="41"/>
      <c r="BL40" s="32"/>
      <c r="BM40" s="32"/>
      <c r="BN40" s="32"/>
      <c r="BO40" s="71" t="str">
        <f>IF(BN40="","",IF(BQ40="",VLOOKUP(BN40,〒検索群馬!A:F,5,FALSE),BQ40))</f>
        <v/>
      </c>
      <c r="BP40" s="62"/>
      <c r="BQ40" s="32"/>
      <c r="BR40" s="32" t="str">
        <f t="shared" si="35"/>
        <v/>
      </c>
      <c r="BS40" s="32"/>
      <c r="BT40" s="32"/>
      <c r="BU40" s="32"/>
      <c r="BV40" s="32"/>
      <c r="BW40" s="32"/>
      <c r="BX40" s="71" t="str">
        <f>IF(BW40="","",IF(BZ40="",VLOOKUP(BW40,〒検索群馬!A:F,5,FALSE),BZ40))</f>
        <v/>
      </c>
      <c r="BY40" s="62"/>
      <c r="BZ40" s="32"/>
      <c r="CA40" s="32" t="str">
        <f t="shared" si="36"/>
        <v/>
      </c>
      <c r="CB40" s="32"/>
      <c r="CC40" s="32"/>
      <c r="CD40" s="32"/>
      <c r="CE40" s="32"/>
      <c r="CF40" s="32"/>
      <c r="CG40" s="71" t="str">
        <f>IF(CF40="","",IF(CI40="",VLOOKUP(CF40,〒検索群馬!A:E,5,FALSE),CI40))</f>
        <v/>
      </c>
      <c r="CH40" s="62"/>
      <c r="CI40" s="32"/>
      <c r="CJ40" s="32" t="str">
        <f t="shared" si="37"/>
        <v/>
      </c>
      <c r="CK40" s="32"/>
      <c r="CL40" s="32"/>
      <c r="CM40" s="32"/>
      <c r="CN40" s="32"/>
      <c r="CO40" s="71" t="str">
        <f>IF(CN40="","",IF(CQ40="",VLOOKUP(CN40,〒検索群馬!A:E,5,FALSE),CQ40))</f>
        <v/>
      </c>
      <c r="CP40" s="62"/>
      <c r="CQ40" s="32"/>
      <c r="CR40" s="32" t="str">
        <f t="shared" si="38"/>
        <v/>
      </c>
      <c r="CS40" s="32"/>
      <c r="CT40" s="32"/>
      <c r="CU40" s="32"/>
      <c r="CV40" s="32"/>
      <c r="CW40" s="71" t="str">
        <f>IF(CV40="","",IF(CY40="",VLOOKUP(CV40,〒検索群馬!A:E,5,FALSE),CY40))</f>
        <v/>
      </c>
      <c r="CX40" s="62"/>
      <c r="CY40" s="32"/>
      <c r="CZ40" s="32" t="str">
        <f t="shared" si="39"/>
        <v/>
      </c>
      <c r="DA40" s="32"/>
      <c r="DB40" s="43"/>
    </row>
    <row r="41" spans="1:106" ht="18.75" customHeight="1">
      <c r="A41" s="33">
        <v>38</v>
      </c>
      <c r="B41" s="34"/>
      <c r="C41" s="32"/>
      <c r="D41" s="38" t="str">
        <f>IF(E41="",PHONETIC(C41),入力フォーム一覧[[#This Row],[ふりがな※修正用]])</f>
        <v/>
      </c>
      <c r="E41" s="41"/>
      <c r="F41" s="41"/>
      <c r="G41" s="36"/>
      <c r="H41" s="36"/>
      <c r="I41" s="34"/>
      <c r="J41" s="41"/>
      <c r="K41" s="71" t="str">
        <f>IF(J41="","",IF(M41="",VLOOKUP(J41,〒検索群馬!A:E,5,FALSE),M41))</f>
        <v/>
      </c>
      <c r="L41" s="62"/>
      <c r="M41" s="40"/>
      <c r="N41" s="32" t="str">
        <f t="shared" si="20"/>
        <v/>
      </c>
      <c r="O41" s="32"/>
      <c r="P41" s="32"/>
      <c r="Q41" s="41"/>
      <c r="R41" s="32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42" t="str">
        <f t="shared" si="21"/>
        <v/>
      </c>
      <c r="AF41" s="42" t="str">
        <f t="shared" si="22"/>
        <v/>
      </c>
      <c r="AG41" s="42" t="str">
        <f t="shared" si="23"/>
        <v/>
      </c>
      <c r="AH41" s="42" t="str">
        <f t="shared" si="24"/>
        <v/>
      </c>
      <c r="AI41" s="42" t="str">
        <f t="shared" si="25"/>
        <v/>
      </c>
      <c r="AJ41" s="42" t="str">
        <f t="shared" si="26"/>
        <v/>
      </c>
      <c r="AK41" s="42" t="str">
        <f t="shared" si="27"/>
        <v/>
      </c>
      <c r="AL41" s="42" t="str">
        <f t="shared" si="28"/>
        <v/>
      </c>
      <c r="AM41" s="42" t="str">
        <f t="shared" si="29"/>
        <v/>
      </c>
      <c r="AN41" s="42" t="str">
        <f t="shared" si="30"/>
        <v/>
      </c>
      <c r="AO41" s="42" t="str">
        <f t="shared" si="31"/>
        <v/>
      </c>
      <c r="AP41" s="42" t="str">
        <f t="shared" si="32"/>
        <v/>
      </c>
      <c r="AQ41" s="41"/>
      <c r="AR41" s="38" t="str">
        <f t="shared" si="33"/>
        <v/>
      </c>
      <c r="AS41" s="38" t="str">
        <f t="shared" si="34"/>
        <v/>
      </c>
      <c r="AT41" s="32"/>
      <c r="AU41" s="32"/>
      <c r="AV41" s="32"/>
      <c r="AW41" s="41"/>
      <c r="AX41" s="41"/>
      <c r="AY41" s="41"/>
      <c r="AZ41" s="32"/>
      <c r="BA41" s="32"/>
      <c r="BB41" s="32"/>
      <c r="BC41" s="32"/>
      <c r="BD41" s="32"/>
      <c r="BE41" s="41"/>
      <c r="BF41" s="32"/>
      <c r="BG41" s="41"/>
      <c r="BH41" s="32"/>
      <c r="BI41" s="41"/>
      <c r="BJ41" s="41"/>
      <c r="BK41" s="41"/>
      <c r="BL41" s="32"/>
      <c r="BM41" s="32"/>
      <c r="BN41" s="32"/>
      <c r="BO41" s="71" t="str">
        <f>IF(BN41="","",IF(BQ41="",VLOOKUP(BN41,〒検索群馬!A:F,5,FALSE),BQ41))</f>
        <v/>
      </c>
      <c r="BP41" s="62"/>
      <c r="BQ41" s="32"/>
      <c r="BR41" s="32" t="str">
        <f t="shared" si="35"/>
        <v/>
      </c>
      <c r="BS41" s="32"/>
      <c r="BT41" s="32"/>
      <c r="BU41" s="32"/>
      <c r="BV41" s="32"/>
      <c r="BW41" s="32"/>
      <c r="BX41" s="71" t="str">
        <f>IF(BW41="","",IF(BZ41="",VLOOKUP(BW41,〒検索群馬!A:F,5,FALSE),BZ41))</f>
        <v/>
      </c>
      <c r="BY41" s="62"/>
      <c r="BZ41" s="32"/>
      <c r="CA41" s="32" t="str">
        <f t="shared" si="36"/>
        <v/>
      </c>
      <c r="CB41" s="32"/>
      <c r="CC41" s="32"/>
      <c r="CD41" s="32"/>
      <c r="CE41" s="32"/>
      <c r="CF41" s="32"/>
      <c r="CG41" s="71" t="str">
        <f>IF(CF41="","",IF(CI41="",VLOOKUP(CF41,〒検索群馬!A:E,5,FALSE),CI41))</f>
        <v/>
      </c>
      <c r="CH41" s="62"/>
      <c r="CI41" s="32"/>
      <c r="CJ41" s="32" t="str">
        <f t="shared" si="37"/>
        <v/>
      </c>
      <c r="CK41" s="32"/>
      <c r="CL41" s="32"/>
      <c r="CM41" s="32"/>
      <c r="CN41" s="32"/>
      <c r="CO41" s="71" t="str">
        <f>IF(CN41="","",IF(CQ41="",VLOOKUP(CN41,〒検索群馬!A:E,5,FALSE),CQ41))</f>
        <v/>
      </c>
      <c r="CP41" s="62"/>
      <c r="CQ41" s="32"/>
      <c r="CR41" s="32" t="str">
        <f t="shared" si="38"/>
        <v/>
      </c>
      <c r="CS41" s="32"/>
      <c r="CT41" s="32"/>
      <c r="CU41" s="32"/>
      <c r="CV41" s="32"/>
      <c r="CW41" s="71" t="str">
        <f>IF(CV41="","",IF(CY41="",VLOOKUP(CV41,〒検索群馬!A:E,5,FALSE),CY41))</f>
        <v/>
      </c>
      <c r="CX41" s="62"/>
      <c r="CY41" s="32"/>
      <c r="CZ41" s="32" t="str">
        <f t="shared" si="39"/>
        <v/>
      </c>
      <c r="DA41" s="32"/>
      <c r="DB41" s="43"/>
    </row>
    <row r="42" spans="1:106" ht="18.75" customHeight="1">
      <c r="A42" s="33">
        <v>39</v>
      </c>
      <c r="B42" s="34"/>
      <c r="C42" s="32"/>
      <c r="D42" s="38" t="str">
        <f>IF(E42="",PHONETIC(C42),入力フォーム一覧[[#This Row],[ふりがな※修正用]])</f>
        <v/>
      </c>
      <c r="E42" s="41"/>
      <c r="F42" s="41"/>
      <c r="G42" s="36"/>
      <c r="H42" s="36"/>
      <c r="I42" s="34"/>
      <c r="J42" s="41"/>
      <c r="K42" s="71" t="str">
        <f>IF(J42="","",IF(M42="",VLOOKUP(J42,〒検索群馬!A:E,5,FALSE),M42))</f>
        <v/>
      </c>
      <c r="L42" s="62"/>
      <c r="M42" s="40"/>
      <c r="N42" s="32" t="str">
        <f t="shared" si="20"/>
        <v/>
      </c>
      <c r="O42" s="32"/>
      <c r="P42" s="32"/>
      <c r="Q42" s="41"/>
      <c r="R42" s="32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42" t="str">
        <f t="shared" si="21"/>
        <v/>
      </c>
      <c r="AF42" s="42" t="str">
        <f t="shared" si="22"/>
        <v/>
      </c>
      <c r="AG42" s="42" t="str">
        <f t="shared" si="23"/>
        <v/>
      </c>
      <c r="AH42" s="42" t="str">
        <f t="shared" si="24"/>
        <v/>
      </c>
      <c r="AI42" s="42" t="str">
        <f t="shared" si="25"/>
        <v/>
      </c>
      <c r="AJ42" s="42" t="str">
        <f t="shared" si="26"/>
        <v/>
      </c>
      <c r="AK42" s="42" t="str">
        <f t="shared" si="27"/>
        <v/>
      </c>
      <c r="AL42" s="42" t="str">
        <f t="shared" si="28"/>
        <v/>
      </c>
      <c r="AM42" s="42" t="str">
        <f t="shared" si="29"/>
        <v/>
      </c>
      <c r="AN42" s="42" t="str">
        <f t="shared" si="30"/>
        <v/>
      </c>
      <c r="AO42" s="42" t="str">
        <f t="shared" si="31"/>
        <v/>
      </c>
      <c r="AP42" s="42" t="str">
        <f t="shared" si="32"/>
        <v/>
      </c>
      <c r="AQ42" s="41"/>
      <c r="AR42" s="38" t="str">
        <f t="shared" si="33"/>
        <v/>
      </c>
      <c r="AS42" s="38" t="str">
        <f t="shared" si="34"/>
        <v/>
      </c>
      <c r="AT42" s="32"/>
      <c r="AU42" s="32"/>
      <c r="AV42" s="32"/>
      <c r="AW42" s="41"/>
      <c r="AX42" s="41"/>
      <c r="AY42" s="41"/>
      <c r="AZ42" s="32"/>
      <c r="BA42" s="32"/>
      <c r="BB42" s="32"/>
      <c r="BC42" s="32"/>
      <c r="BD42" s="32"/>
      <c r="BE42" s="41"/>
      <c r="BF42" s="32"/>
      <c r="BG42" s="41"/>
      <c r="BH42" s="32"/>
      <c r="BI42" s="41"/>
      <c r="BJ42" s="41"/>
      <c r="BK42" s="41"/>
      <c r="BL42" s="32"/>
      <c r="BM42" s="32"/>
      <c r="BN42" s="32"/>
      <c r="BO42" s="71" t="str">
        <f>IF(BN42="","",IF(BQ42="",VLOOKUP(BN42,〒検索群馬!A:F,5,FALSE),BQ42))</f>
        <v/>
      </c>
      <c r="BP42" s="62"/>
      <c r="BQ42" s="32"/>
      <c r="BR42" s="32" t="str">
        <f t="shared" si="35"/>
        <v/>
      </c>
      <c r="BS42" s="32"/>
      <c r="BT42" s="32"/>
      <c r="BU42" s="32"/>
      <c r="BV42" s="32"/>
      <c r="BW42" s="32"/>
      <c r="BX42" s="71" t="str">
        <f>IF(BW42="","",IF(BZ42="",VLOOKUP(BW42,〒検索群馬!A:F,5,FALSE),BZ42))</f>
        <v/>
      </c>
      <c r="BY42" s="62"/>
      <c r="BZ42" s="32"/>
      <c r="CA42" s="32" t="str">
        <f t="shared" si="36"/>
        <v/>
      </c>
      <c r="CB42" s="32"/>
      <c r="CC42" s="32"/>
      <c r="CD42" s="32"/>
      <c r="CE42" s="32"/>
      <c r="CF42" s="32"/>
      <c r="CG42" s="71" t="str">
        <f>IF(CF42="","",IF(CI42="",VLOOKUP(CF42,〒検索群馬!A:E,5,FALSE),CI42))</f>
        <v/>
      </c>
      <c r="CH42" s="62"/>
      <c r="CI42" s="32"/>
      <c r="CJ42" s="32" t="str">
        <f t="shared" si="37"/>
        <v/>
      </c>
      <c r="CK42" s="32"/>
      <c r="CL42" s="32"/>
      <c r="CM42" s="32"/>
      <c r="CN42" s="32"/>
      <c r="CO42" s="71" t="str">
        <f>IF(CN42="","",IF(CQ42="",VLOOKUP(CN42,〒検索群馬!A:E,5,FALSE),CQ42))</f>
        <v/>
      </c>
      <c r="CP42" s="62"/>
      <c r="CQ42" s="32"/>
      <c r="CR42" s="32" t="str">
        <f t="shared" si="38"/>
        <v/>
      </c>
      <c r="CS42" s="32"/>
      <c r="CT42" s="32"/>
      <c r="CU42" s="32"/>
      <c r="CV42" s="32"/>
      <c r="CW42" s="71" t="str">
        <f>IF(CV42="","",IF(CY42="",VLOOKUP(CV42,〒検索群馬!A:E,5,FALSE),CY42))</f>
        <v/>
      </c>
      <c r="CX42" s="62"/>
      <c r="CY42" s="32"/>
      <c r="CZ42" s="32" t="str">
        <f t="shared" si="39"/>
        <v/>
      </c>
      <c r="DA42" s="32"/>
      <c r="DB42" s="43"/>
    </row>
    <row r="43" spans="1:106" ht="18.75" customHeight="1">
      <c r="A43" s="33">
        <v>40</v>
      </c>
      <c r="B43" s="34"/>
      <c r="C43" s="32"/>
      <c r="D43" s="38" t="str">
        <f>IF(E43="",PHONETIC(C43),入力フォーム一覧[[#This Row],[ふりがな※修正用]])</f>
        <v/>
      </c>
      <c r="E43" s="41"/>
      <c r="F43" s="41"/>
      <c r="G43" s="36"/>
      <c r="H43" s="36"/>
      <c r="I43" s="34"/>
      <c r="J43" s="41"/>
      <c r="K43" s="71" t="str">
        <f>IF(J43="","",IF(M43="",VLOOKUP(J43,〒検索群馬!A:E,5,FALSE),M43))</f>
        <v/>
      </c>
      <c r="L43" s="62"/>
      <c r="M43" s="40"/>
      <c r="N43" s="32" t="str">
        <f t="shared" si="20"/>
        <v/>
      </c>
      <c r="O43" s="32"/>
      <c r="P43" s="32"/>
      <c r="Q43" s="41"/>
      <c r="R43" s="32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42" t="str">
        <f t="shared" si="21"/>
        <v/>
      </c>
      <c r="AF43" s="42" t="str">
        <f t="shared" si="22"/>
        <v/>
      </c>
      <c r="AG43" s="42" t="str">
        <f t="shared" si="23"/>
        <v/>
      </c>
      <c r="AH43" s="42" t="str">
        <f t="shared" si="24"/>
        <v/>
      </c>
      <c r="AI43" s="42" t="str">
        <f t="shared" si="25"/>
        <v/>
      </c>
      <c r="AJ43" s="42" t="str">
        <f t="shared" si="26"/>
        <v/>
      </c>
      <c r="AK43" s="42" t="str">
        <f t="shared" si="27"/>
        <v/>
      </c>
      <c r="AL43" s="42" t="str">
        <f t="shared" si="28"/>
        <v/>
      </c>
      <c r="AM43" s="42" t="str">
        <f t="shared" si="29"/>
        <v/>
      </c>
      <c r="AN43" s="42" t="str">
        <f t="shared" si="30"/>
        <v/>
      </c>
      <c r="AO43" s="42" t="str">
        <f t="shared" si="31"/>
        <v/>
      </c>
      <c r="AP43" s="42" t="str">
        <f t="shared" si="32"/>
        <v/>
      </c>
      <c r="AQ43" s="41"/>
      <c r="AR43" s="38" t="str">
        <f t="shared" si="33"/>
        <v/>
      </c>
      <c r="AS43" s="38" t="str">
        <f t="shared" si="34"/>
        <v/>
      </c>
      <c r="AT43" s="32"/>
      <c r="AU43" s="32"/>
      <c r="AV43" s="32"/>
      <c r="AW43" s="41"/>
      <c r="AX43" s="41"/>
      <c r="AY43" s="41"/>
      <c r="AZ43" s="32"/>
      <c r="BA43" s="32"/>
      <c r="BB43" s="32"/>
      <c r="BC43" s="32"/>
      <c r="BD43" s="32"/>
      <c r="BE43" s="41"/>
      <c r="BF43" s="32"/>
      <c r="BG43" s="41"/>
      <c r="BH43" s="32"/>
      <c r="BI43" s="41"/>
      <c r="BJ43" s="41"/>
      <c r="BK43" s="41"/>
      <c r="BL43" s="32"/>
      <c r="BM43" s="32"/>
      <c r="BN43" s="32"/>
      <c r="BO43" s="71" t="str">
        <f>IF(BN43="","",IF(BQ43="",VLOOKUP(BN43,〒検索群馬!A:F,5,FALSE),BQ43))</f>
        <v/>
      </c>
      <c r="BP43" s="62"/>
      <c r="BQ43" s="32"/>
      <c r="BR43" s="32" t="str">
        <f t="shared" si="35"/>
        <v/>
      </c>
      <c r="BS43" s="32"/>
      <c r="BT43" s="32"/>
      <c r="BU43" s="32"/>
      <c r="BV43" s="32"/>
      <c r="BW43" s="32"/>
      <c r="BX43" s="71" t="str">
        <f>IF(BW43="","",IF(BZ43="",VLOOKUP(BW43,〒検索群馬!A:F,5,FALSE),BZ43))</f>
        <v/>
      </c>
      <c r="BY43" s="62"/>
      <c r="BZ43" s="32"/>
      <c r="CA43" s="32" t="str">
        <f t="shared" si="36"/>
        <v/>
      </c>
      <c r="CB43" s="32"/>
      <c r="CC43" s="32"/>
      <c r="CD43" s="32"/>
      <c r="CE43" s="32"/>
      <c r="CF43" s="32"/>
      <c r="CG43" s="71" t="str">
        <f>IF(CF43="","",IF(CI43="",VLOOKUP(CF43,〒検索群馬!A:E,5,FALSE),CI43))</f>
        <v/>
      </c>
      <c r="CH43" s="62"/>
      <c r="CI43" s="32"/>
      <c r="CJ43" s="32" t="str">
        <f t="shared" si="37"/>
        <v/>
      </c>
      <c r="CK43" s="32"/>
      <c r="CL43" s="32"/>
      <c r="CM43" s="32"/>
      <c r="CN43" s="32"/>
      <c r="CO43" s="71" t="str">
        <f>IF(CN43="","",IF(CQ43="",VLOOKUP(CN43,〒検索群馬!A:E,5,FALSE),CQ43))</f>
        <v/>
      </c>
      <c r="CP43" s="62"/>
      <c r="CQ43" s="32"/>
      <c r="CR43" s="32" t="str">
        <f t="shared" si="38"/>
        <v/>
      </c>
      <c r="CS43" s="32"/>
      <c r="CT43" s="32"/>
      <c r="CU43" s="32"/>
      <c r="CV43" s="32"/>
      <c r="CW43" s="71" t="str">
        <f>IF(CV43="","",IF(CY43="",VLOOKUP(CV43,〒検索群馬!A:E,5,FALSE),CY43))</f>
        <v/>
      </c>
      <c r="CX43" s="62"/>
      <c r="CY43" s="32"/>
      <c r="CZ43" s="32" t="str">
        <f t="shared" si="39"/>
        <v/>
      </c>
      <c r="DA43" s="32"/>
      <c r="DB43" s="43"/>
    </row>
    <row r="44" spans="1:106" ht="18.75" customHeight="1">
      <c r="A44" s="33">
        <v>41</v>
      </c>
      <c r="B44" s="34"/>
      <c r="C44" s="32"/>
      <c r="D44" s="38" t="str">
        <f>IF(E44="",PHONETIC(C44),入力フォーム一覧[[#This Row],[ふりがな※修正用]])</f>
        <v/>
      </c>
      <c r="E44" s="41"/>
      <c r="F44" s="41"/>
      <c r="G44" s="36"/>
      <c r="H44" s="36"/>
      <c r="I44" s="34"/>
      <c r="J44" s="41"/>
      <c r="K44" s="71" t="str">
        <f>IF(J44="","",IF(M44="",VLOOKUP(J44,〒検索群馬!A:E,5,FALSE),M44))</f>
        <v/>
      </c>
      <c r="L44" s="62"/>
      <c r="M44" s="40"/>
      <c r="N44" s="32" t="str">
        <f t="shared" si="20"/>
        <v/>
      </c>
      <c r="O44" s="32"/>
      <c r="P44" s="32"/>
      <c r="Q44" s="41"/>
      <c r="R44" s="3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42" t="str">
        <f t="shared" si="21"/>
        <v/>
      </c>
      <c r="AF44" s="42" t="str">
        <f t="shared" si="22"/>
        <v/>
      </c>
      <c r="AG44" s="42" t="str">
        <f t="shared" si="23"/>
        <v/>
      </c>
      <c r="AH44" s="42" t="str">
        <f t="shared" si="24"/>
        <v/>
      </c>
      <c r="AI44" s="42" t="str">
        <f t="shared" si="25"/>
        <v/>
      </c>
      <c r="AJ44" s="42" t="str">
        <f t="shared" si="26"/>
        <v/>
      </c>
      <c r="AK44" s="42" t="str">
        <f t="shared" si="27"/>
        <v/>
      </c>
      <c r="AL44" s="42" t="str">
        <f t="shared" si="28"/>
        <v/>
      </c>
      <c r="AM44" s="42" t="str">
        <f t="shared" si="29"/>
        <v/>
      </c>
      <c r="AN44" s="42" t="str">
        <f t="shared" si="30"/>
        <v/>
      </c>
      <c r="AO44" s="42" t="str">
        <f t="shared" si="31"/>
        <v/>
      </c>
      <c r="AP44" s="42" t="str">
        <f t="shared" si="32"/>
        <v/>
      </c>
      <c r="AQ44" s="41"/>
      <c r="AR44" s="38" t="str">
        <f t="shared" si="33"/>
        <v/>
      </c>
      <c r="AS44" s="38" t="str">
        <f t="shared" si="34"/>
        <v/>
      </c>
      <c r="AT44" s="32"/>
      <c r="AU44" s="32"/>
      <c r="AV44" s="32"/>
      <c r="AW44" s="41"/>
      <c r="AX44" s="41"/>
      <c r="AY44" s="41"/>
      <c r="AZ44" s="32"/>
      <c r="BA44" s="32"/>
      <c r="BB44" s="32"/>
      <c r="BC44" s="32"/>
      <c r="BD44" s="32"/>
      <c r="BE44" s="41"/>
      <c r="BF44" s="32"/>
      <c r="BG44" s="41"/>
      <c r="BH44" s="32"/>
      <c r="BI44" s="41"/>
      <c r="BJ44" s="41"/>
      <c r="BK44" s="41"/>
      <c r="BL44" s="32"/>
      <c r="BM44" s="32"/>
      <c r="BN44" s="32"/>
      <c r="BO44" s="71" t="str">
        <f>IF(BN44="","",IF(BQ44="",VLOOKUP(BN44,〒検索群馬!A:F,5,FALSE),BQ44))</f>
        <v/>
      </c>
      <c r="BP44" s="62"/>
      <c r="BQ44" s="32"/>
      <c r="BR44" s="32" t="str">
        <f t="shared" si="35"/>
        <v/>
      </c>
      <c r="BS44" s="32"/>
      <c r="BT44" s="32"/>
      <c r="BU44" s="32"/>
      <c r="BV44" s="32"/>
      <c r="BW44" s="32"/>
      <c r="BX44" s="71" t="str">
        <f>IF(BW44="","",IF(BZ44="",VLOOKUP(BW44,〒検索群馬!A:F,5,FALSE),BZ44))</f>
        <v/>
      </c>
      <c r="BY44" s="62"/>
      <c r="BZ44" s="32"/>
      <c r="CA44" s="32" t="str">
        <f t="shared" si="36"/>
        <v/>
      </c>
      <c r="CB44" s="32"/>
      <c r="CC44" s="32"/>
      <c r="CD44" s="32"/>
      <c r="CE44" s="32"/>
      <c r="CF44" s="32"/>
      <c r="CG44" s="71" t="str">
        <f>IF(CF44="","",IF(CI44="",VLOOKUP(CF44,〒検索群馬!A:E,5,FALSE),CI44))</f>
        <v/>
      </c>
      <c r="CH44" s="62"/>
      <c r="CI44" s="32"/>
      <c r="CJ44" s="32" t="str">
        <f t="shared" si="37"/>
        <v/>
      </c>
      <c r="CK44" s="32"/>
      <c r="CL44" s="32"/>
      <c r="CM44" s="32"/>
      <c r="CN44" s="32"/>
      <c r="CO44" s="71" t="str">
        <f>IF(CN44="","",IF(CQ44="",VLOOKUP(CN44,〒検索群馬!A:E,5,FALSE),CQ44))</f>
        <v/>
      </c>
      <c r="CP44" s="62"/>
      <c r="CQ44" s="32"/>
      <c r="CR44" s="32" t="str">
        <f t="shared" si="38"/>
        <v/>
      </c>
      <c r="CS44" s="32"/>
      <c r="CT44" s="32"/>
      <c r="CU44" s="32"/>
      <c r="CV44" s="32"/>
      <c r="CW44" s="71" t="str">
        <f>IF(CV44="","",IF(CY44="",VLOOKUP(CV44,〒検索群馬!A:E,5,FALSE),CY44))</f>
        <v/>
      </c>
      <c r="CX44" s="62"/>
      <c r="CY44" s="32"/>
      <c r="CZ44" s="32" t="str">
        <f t="shared" si="39"/>
        <v/>
      </c>
      <c r="DA44" s="32"/>
      <c r="DB44" s="43"/>
    </row>
    <row r="45" spans="1:106" ht="18.75" customHeight="1">
      <c r="A45" s="33">
        <v>42</v>
      </c>
      <c r="B45" s="34"/>
      <c r="C45" s="32"/>
      <c r="D45" s="38" t="str">
        <f>IF(E45="",PHONETIC(C45),入力フォーム一覧[[#This Row],[ふりがな※修正用]])</f>
        <v/>
      </c>
      <c r="E45" s="41"/>
      <c r="F45" s="41"/>
      <c r="G45" s="36"/>
      <c r="H45" s="36"/>
      <c r="I45" s="34"/>
      <c r="J45" s="41"/>
      <c r="K45" s="71" t="str">
        <f>IF(J45="","",IF(M45="",VLOOKUP(J45,〒検索群馬!A:E,5,FALSE),M45))</f>
        <v/>
      </c>
      <c r="L45" s="62"/>
      <c r="M45" s="40"/>
      <c r="N45" s="32" t="str">
        <f t="shared" si="20"/>
        <v/>
      </c>
      <c r="O45" s="32"/>
      <c r="P45" s="32"/>
      <c r="Q45" s="41"/>
      <c r="R45" s="3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42" t="str">
        <f t="shared" si="21"/>
        <v/>
      </c>
      <c r="AF45" s="42" t="str">
        <f t="shared" si="22"/>
        <v/>
      </c>
      <c r="AG45" s="42" t="str">
        <f t="shared" si="23"/>
        <v/>
      </c>
      <c r="AH45" s="42" t="str">
        <f t="shared" si="24"/>
        <v/>
      </c>
      <c r="AI45" s="42" t="str">
        <f t="shared" si="25"/>
        <v/>
      </c>
      <c r="AJ45" s="42" t="str">
        <f t="shared" si="26"/>
        <v/>
      </c>
      <c r="AK45" s="42" t="str">
        <f t="shared" si="27"/>
        <v/>
      </c>
      <c r="AL45" s="42" t="str">
        <f t="shared" si="28"/>
        <v/>
      </c>
      <c r="AM45" s="42" t="str">
        <f t="shared" si="29"/>
        <v/>
      </c>
      <c r="AN45" s="42" t="str">
        <f t="shared" si="30"/>
        <v/>
      </c>
      <c r="AO45" s="42" t="str">
        <f t="shared" si="31"/>
        <v/>
      </c>
      <c r="AP45" s="42" t="str">
        <f t="shared" si="32"/>
        <v/>
      </c>
      <c r="AQ45" s="41"/>
      <c r="AR45" s="38" t="str">
        <f t="shared" si="33"/>
        <v/>
      </c>
      <c r="AS45" s="38" t="str">
        <f t="shared" si="34"/>
        <v/>
      </c>
      <c r="AT45" s="32"/>
      <c r="AU45" s="32"/>
      <c r="AV45" s="32"/>
      <c r="AW45" s="41"/>
      <c r="AX45" s="41"/>
      <c r="AY45" s="41"/>
      <c r="AZ45" s="32"/>
      <c r="BA45" s="32"/>
      <c r="BB45" s="32"/>
      <c r="BC45" s="32"/>
      <c r="BD45" s="32"/>
      <c r="BE45" s="41"/>
      <c r="BF45" s="32"/>
      <c r="BG45" s="41"/>
      <c r="BH45" s="32"/>
      <c r="BI45" s="41"/>
      <c r="BJ45" s="41"/>
      <c r="BK45" s="41"/>
      <c r="BL45" s="32"/>
      <c r="BM45" s="32"/>
      <c r="BN45" s="32"/>
      <c r="BO45" s="71" t="str">
        <f>IF(BN45="","",IF(BQ45="",VLOOKUP(BN45,〒検索群馬!A:F,5,FALSE),BQ45))</f>
        <v/>
      </c>
      <c r="BP45" s="62"/>
      <c r="BQ45" s="32"/>
      <c r="BR45" s="32" t="str">
        <f t="shared" si="35"/>
        <v/>
      </c>
      <c r="BS45" s="32"/>
      <c r="BT45" s="32"/>
      <c r="BU45" s="32"/>
      <c r="BV45" s="32"/>
      <c r="BW45" s="32"/>
      <c r="BX45" s="71" t="str">
        <f>IF(BW45="","",IF(BZ45="",VLOOKUP(BW45,〒検索群馬!A:F,5,FALSE),BZ45))</f>
        <v/>
      </c>
      <c r="BY45" s="62"/>
      <c r="BZ45" s="32"/>
      <c r="CA45" s="32" t="str">
        <f t="shared" si="36"/>
        <v/>
      </c>
      <c r="CB45" s="32"/>
      <c r="CC45" s="32"/>
      <c r="CD45" s="32"/>
      <c r="CE45" s="32"/>
      <c r="CF45" s="32"/>
      <c r="CG45" s="71" t="str">
        <f>IF(CF45="","",IF(CI45="",VLOOKUP(CF45,〒検索群馬!A:E,5,FALSE),CI45))</f>
        <v/>
      </c>
      <c r="CH45" s="62"/>
      <c r="CI45" s="32"/>
      <c r="CJ45" s="32" t="str">
        <f t="shared" si="37"/>
        <v/>
      </c>
      <c r="CK45" s="32"/>
      <c r="CL45" s="32"/>
      <c r="CM45" s="32"/>
      <c r="CN45" s="32"/>
      <c r="CO45" s="71" t="str">
        <f>IF(CN45="","",IF(CQ45="",VLOOKUP(CN45,〒検索群馬!A:E,5,FALSE),CQ45))</f>
        <v/>
      </c>
      <c r="CP45" s="62"/>
      <c r="CQ45" s="32"/>
      <c r="CR45" s="32" t="str">
        <f t="shared" si="38"/>
        <v/>
      </c>
      <c r="CS45" s="32"/>
      <c r="CT45" s="32"/>
      <c r="CU45" s="32"/>
      <c r="CV45" s="32"/>
      <c r="CW45" s="71" t="str">
        <f>IF(CV45="","",IF(CY45="",VLOOKUP(CV45,〒検索群馬!A:E,5,FALSE),CY45))</f>
        <v/>
      </c>
      <c r="CX45" s="62"/>
      <c r="CY45" s="32"/>
      <c r="CZ45" s="32" t="str">
        <f t="shared" si="39"/>
        <v/>
      </c>
      <c r="DA45" s="32"/>
      <c r="DB45" s="43"/>
    </row>
    <row r="46" spans="1:106" ht="18.75" customHeight="1">
      <c r="A46" s="33">
        <v>43</v>
      </c>
      <c r="B46" s="34"/>
      <c r="C46" s="32"/>
      <c r="D46" s="38" t="str">
        <f>IF(E46="",PHONETIC(C46),入力フォーム一覧[[#This Row],[ふりがな※修正用]])</f>
        <v/>
      </c>
      <c r="E46" s="41"/>
      <c r="F46" s="41"/>
      <c r="G46" s="36"/>
      <c r="H46" s="36"/>
      <c r="I46" s="34"/>
      <c r="J46" s="41"/>
      <c r="K46" s="71" t="str">
        <f>IF(J46="","",IF(M46="",VLOOKUP(J46,〒検索群馬!A:E,5,FALSE),M46))</f>
        <v/>
      </c>
      <c r="L46" s="62"/>
      <c r="M46" s="40"/>
      <c r="N46" s="32" t="str">
        <f t="shared" si="20"/>
        <v/>
      </c>
      <c r="O46" s="32"/>
      <c r="P46" s="32"/>
      <c r="Q46" s="41"/>
      <c r="R46" s="3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42" t="str">
        <f t="shared" si="21"/>
        <v/>
      </c>
      <c r="AF46" s="42" t="str">
        <f t="shared" si="22"/>
        <v/>
      </c>
      <c r="AG46" s="42" t="str">
        <f t="shared" si="23"/>
        <v/>
      </c>
      <c r="AH46" s="42" t="str">
        <f t="shared" si="24"/>
        <v/>
      </c>
      <c r="AI46" s="42" t="str">
        <f t="shared" si="25"/>
        <v/>
      </c>
      <c r="AJ46" s="42" t="str">
        <f t="shared" si="26"/>
        <v/>
      </c>
      <c r="AK46" s="42" t="str">
        <f t="shared" si="27"/>
        <v/>
      </c>
      <c r="AL46" s="42" t="str">
        <f t="shared" si="28"/>
        <v/>
      </c>
      <c r="AM46" s="42" t="str">
        <f t="shared" si="29"/>
        <v/>
      </c>
      <c r="AN46" s="42" t="str">
        <f t="shared" si="30"/>
        <v/>
      </c>
      <c r="AO46" s="42" t="str">
        <f t="shared" si="31"/>
        <v/>
      </c>
      <c r="AP46" s="42" t="str">
        <f t="shared" si="32"/>
        <v/>
      </c>
      <c r="AQ46" s="41"/>
      <c r="AR46" s="38" t="str">
        <f t="shared" si="33"/>
        <v/>
      </c>
      <c r="AS46" s="38" t="str">
        <f t="shared" si="34"/>
        <v/>
      </c>
      <c r="AT46" s="32"/>
      <c r="AU46" s="32"/>
      <c r="AV46" s="32"/>
      <c r="AW46" s="41"/>
      <c r="AX46" s="41"/>
      <c r="AY46" s="41"/>
      <c r="AZ46" s="32"/>
      <c r="BA46" s="32"/>
      <c r="BB46" s="32"/>
      <c r="BC46" s="32"/>
      <c r="BD46" s="32"/>
      <c r="BE46" s="41"/>
      <c r="BF46" s="32"/>
      <c r="BG46" s="41"/>
      <c r="BH46" s="32"/>
      <c r="BI46" s="41"/>
      <c r="BJ46" s="41"/>
      <c r="BK46" s="41"/>
      <c r="BL46" s="32"/>
      <c r="BM46" s="32"/>
      <c r="BN46" s="32"/>
      <c r="BO46" s="71" t="str">
        <f>IF(BN46="","",IF(BQ46="",VLOOKUP(BN46,〒検索群馬!A:F,5,FALSE),BQ46))</f>
        <v/>
      </c>
      <c r="BP46" s="62"/>
      <c r="BQ46" s="32"/>
      <c r="BR46" s="32" t="str">
        <f t="shared" si="35"/>
        <v/>
      </c>
      <c r="BS46" s="32"/>
      <c r="BT46" s="32"/>
      <c r="BU46" s="32"/>
      <c r="BV46" s="32"/>
      <c r="BW46" s="32"/>
      <c r="BX46" s="71" t="str">
        <f>IF(BW46="","",IF(BZ46="",VLOOKUP(BW46,〒検索群馬!A:F,5,FALSE),BZ46))</f>
        <v/>
      </c>
      <c r="BY46" s="62"/>
      <c r="BZ46" s="32"/>
      <c r="CA46" s="32" t="str">
        <f t="shared" si="36"/>
        <v/>
      </c>
      <c r="CB46" s="32"/>
      <c r="CC46" s="32"/>
      <c r="CD46" s="32"/>
      <c r="CE46" s="32"/>
      <c r="CF46" s="32"/>
      <c r="CG46" s="71" t="str">
        <f>IF(CF46="","",IF(CI46="",VLOOKUP(CF46,〒検索群馬!A:E,5,FALSE),CI46))</f>
        <v/>
      </c>
      <c r="CH46" s="62"/>
      <c r="CI46" s="32"/>
      <c r="CJ46" s="32" t="str">
        <f t="shared" si="37"/>
        <v/>
      </c>
      <c r="CK46" s="32"/>
      <c r="CL46" s="32"/>
      <c r="CM46" s="32"/>
      <c r="CN46" s="32"/>
      <c r="CO46" s="71" t="str">
        <f>IF(CN46="","",IF(CQ46="",VLOOKUP(CN46,〒検索群馬!A:E,5,FALSE),CQ46))</f>
        <v/>
      </c>
      <c r="CP46" s="62"/>
      <c r="CQ46" s="32"/>
      <c r="CR46" s="32" t="str">
        <f t="shared" si="38"/>
        <v/>
      </c>
      <c r="CS46" s="32"/>
      <c r="CT46" s="32"/>
      <c r="CU46" s="32"/>
      <c r="CV46" s="32"/>
      <c r="CW46" s="71" t="str">
        <f>IF(CV46="","",IF(CY46="",VLOOKUP(CV46,〒検索群馬!A:E,5,FALSE),CY46))</f>
        <v/>
      </c>
      <c r="CX46" s="62"/>
      <c r="CY46" s="32"/>
      <c r="CZ46" s="32" t="str">
        <f t="shared" si="39"/>
        <v/>
      </c>
      <c r="DA46" s="32"/>
      <c r="DB46" s="43"/>
    </row>
    <row r="47" spans="1:106" ht="18.75" customHeight="1">
      <c r="A47" s="33">
        <v>44</v>
      </c>
      <c r="B47" s="34"/>
      <c r="C47" s="32"/>
      <c r="D47" s="38" t="str">
        <f>IF(E47="",PHONETIC(C47),入力フォーム一覧[[#This Row],[ふりがな※修正用]])</f>
        <v/>
      </c>
      <c r="E47" s="41"/>
      <c r="F47" s="41"/>
      <c r="G47" s="36"/>
      <c r="H47" s="36"/>
      <c r="I47" s="34"/>
      <c r="J47" s="41"/>
      <c r="K47" s="71" t="str">
        <f>IF(J47="","",IF(M47="",VLOOKUP(J47,〒検索群馬!A:E,5,FALSE),M47))</f>
        <v/>
      </c>
      <c r="L47" s="62"/>
      <c r="M47" s="40"/>
      <c r="N47" s="32" t="str">
        <f t="shared" si="20"/>
        <v/>
      </c>
      <c r="O47" s="32"/>
      <c r="P47" s="32"/>
      <c r="Q47" s="41"/>
      <c r="R47" s="3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42" t="str">
        <f t="shared" si="21"/>
        <v/>
      </c>
      <c r="AF47" s="42" t="str">
        <f t="shared" si="22"/>
        <v/>
      </c>
      <c r="AG47" s="42" t="str">
        <f t="shared" si="23"/>
        <v/>
      </c>
      <c r="AH47" s="42" t="str">
        <f t="shared" si="24"/>
        <v/>
      </c>
      <c r="AI47" s="42" t="str">
        <f t="shared" si="25"/>
        <v/>
      </c>
      <c r="AJ47" s="42" t="str">
        <f t="shared" si="26"/>
        <v/>
      </c>
      <c r="AK47" s="42" t="str">
        <f t="shared" si="27"/>
        <v/>
      </c>
      <c r="AL47" s="42" t="str">
        <f t="shared" si="28"/>
        <v/>
      </c>
      <c r="AM47" s="42" t="str">
        <f t="shared" si="29"/>
        <v/>
      </c>
      <c r="AN47" s="42" t="str">
        <f t="shared" si="30"/>
        <v/>
      </c>
      <c r="AO47" s="42" t="str">
        <f t="shared" si="31"/>
        <v/>
      </c>
      <c r="AP47" s="42" t="str">
        <f t="shared" si="32"/>
        <v/>
      </c>
      <c r="AQ47" s="41"/>
      <c r="AR47" s="38" t="str">
        <f t="shared" si="33"/>
        <v/>
      </c>
      <c r="AS47" s="38" t="str">
        <f t="shared" si="34"/>
        <v/>
      </c>
      <c r="AT47" s="32"/>
      <c r="AU47" s="32"/>
      <c r="AV47" s="32"/>
      <c r="AW47" s="41"/>
      <c r="AX47" s="41"/>
      <c r="AY47" s="41"/>
      <c r="AZ47" s="32"/>
      <c r="BA47" s="32"/>
      <c r="BB47" s="32"/>
      <c r="BC47" s="32"/>
      <c r="BD47" s="32"/>
      <c r="BE47" s="41"/>
      <c r="BF47" s="32"/>
      <c r="BG47" s="41"/>
      <c r="BH47" s="32"/>
      <c r="BI47" s="41"/>
      <c r="BJ47" s="41"/>
      <c r="BK47" s="41"/>
      <c r="BL47" s="32"/>
      <c r="BM47" s="32"/>
      <c r="BN47" s="32"/>
      <c r="BO47" s="71" t="str">
        <f>IF(BN47="","",IF(BQ47="",VLOOKUP(BN47,〒検索群馬!A:F,5,FALSE),BQ47))</f>
        <v/>
      </c>
      <c r="BP47" s="62"/>
      <c r="BQ47" s="32"/>
      <c r="BR47" s="32" t="str">
        <f t="shared" si="35"/>
        <v/>
      </c>
      <c r="BS47" s="32"/>
      <c r="BT47" s="32"/>
      <c r="BU47" s="32"/>
      <c r="BV47" s="32"/>
      <c r="BW47" s="32"/>
      <c r="BX47" s="71" t="str">
        <f>IF(BW47="","",IF(BZ47="",VLOOKUP(BW47,〒検索群馬!A:F,5,FALSE),BZ47))</f>
        <v/>
      </c>
      <c r="BY47" s="62"/>
      <c r="BZ47" s="32"/>
      <c r="CA47" s="32" t="str">
        <f t="shared" si="36"/>
        <v/>
      </c>
      <c r="CB47" s="32"/>
      <c r="CC47" s="32"/>
      <c r="CD47" s="32"/>
      <c r="CE47" s="32"/>
      <c r="CF47" s="32"/>
      <c r="CG47" s="71" t="str">
        <f>IF(CF47="","",IF(CI47="",VLOOKUP(CF47,〒検索群馬!A:E,5,FALSE),CI47))</f>
        <v/>
      </c>
      <c r="CH47" s="62"/>
      <c r="CI47" s="32"/>
      <c r="CJ47" s="32" t="str">
        <f t="shared" si="37"/>
        <v/>
      </c>
      <c r="CK47" s="32"/>
      <c r="CL47" s="32"/>
      <c r="CM47" s="32"/>
      <c r="CN47" s="32"/>
      <c r="CO47" s="71" t="str">
        <f>IF(CN47="","",IF(CQ47="",VLOOKUP(CN47,〒検索群馬!A:E,5,FALSE),CQ47))</f>
        <v/>
      </c>
      <c r="CP47" s="62"/>
      <c r="CQ47" s="32"/>
      <c r="CR47" s="32" t="str">
        <f t="shared" si="38"/>
        <v/>
      </c>
      <c r="CS47" s="32"/>
      <c r="CT47" s="32"/>
      <c r="CU47" s="32"/>
      <c r="CV47" s="32"/>
      <c r="CW47" s="71" t="str">
        <f>IF(CV47="","",IF(CY47="",VLOOKUP(CV47,〒検索群馬!A:E,5,FALSE),CY47))</f>
        <v/>
      </c>
      <c r="CX47" s="62"/>
      <c r="CY47" s="32"/>
      <c r="CZ47" s="32" t="str">
        <f t="shared" si="39"/>
        <v/>
      </c>
      <c r="DA47" s="32"/>
      <c r="DB47" s="43"/>
    </row>
    <row r="48" spans="1:106" ht="18.75" customHeight="1">
      <c r="A48" s="33">
        <v>45</v>
      </c>
      <c r="B48" s="34"/>
      <c r="C48" s="32"/>
      <c r="D48" s="38" t="str">
        <f>IF(E48="",PHONETIC(C48),入力フォーム一覧[[#This Row],[ふりがな※修正用]])</f>
        <v/>
      </c>
      <c r="E48" s="41"/>
      <c r="F48" s="41"/>
      <c r="G48" s="36"/>
      <c r="H48" s="36"/>
      <c r="I48" s="34"/>
      <c r="J48" s="41"/>
      <c r="K48" s="71" t="str">
        <f>IF(J48="","",IF(M48="",VLOOKUP(J48,〒検索群馬!A:E,5,FALSE),M48))</f>
        <v/>
      </c>
      <c r="L48" s="62"/>
      <c r="M48" s="40"/>
      <c r="N48" s="32" t="str">
        <f t="shared" si="20"/>
        <v/>
      </c>
      <c r="O48" s="32"/>
      <c r="P48" s="32"/>
      <c r="Q48" s="41"/>
      <c r="R48" s="3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42" t="str">
        <f t="shared" si="21"/>
        <v/>
      </c>
      <c r="AF48" s="42" t="str">
        <f t="shared" si="22"/>
        <v/>
      </c>
      <c r="AG48" s="42" t="str">
        <f t="shared" si="23"/>
        <v/>
      </c>
      <c r="AH48" s="42" t="str">
        <f t="shared" si="24"/>
        <v/>
      </c>
      <c r="AI48" s="42" t="str">
        <f t="shared" si="25"/>
        <v/>
      </c>
      <c r="AJ48" s="42" t="str">
        <f t="shared" si="26"/>
        <v/>
      </c>
      <c r="AK48" s="42" t="str">
        <f t="shared" si="27"/>
        <v/>
      </c>
      <c r="AL48" s="42" t="str">
        <f t="shared" si="28"/>
        <v/>
      </c>
      <c r="AM48" s="42" t="str">
        <f t="shared" si="29"/>
        <v/>
      </c>
      <c r="AN48" s="42" t="str">
        <f t="shared" si="30"/>
        <v/>
      </c>
      <c r="AO48" s="42" t="str">
        <f t="shared" si="31"/>
        <v/>
      </c>
      <c r="AP48" s="42" t="str">
        <f t="shared" si="32"/>
        <v/>
      </c>
      <c r="AQ48" s="41"/>
      <c r="AR48" s="38" t="str">
        <f t="shared" si="33"/>
        <v/>
      </c>
      <c r="AS48" s="38" t="str">
        <f t="shared" si="34"/>
        <v/>
      </c>
      <c r="AT48" s="32"/>
      <c r="AU48" s="32"/>
      <c r="AV48" s="32"/>
      <c r="AW48" s="41"/>
      <c r="AX48" s="41"/>
      <c r="AY48" s="41"/>
      <c r="AZ48" s="32"/>
      <c r="BA48" s="32"/>
      <c r="BB48" s="32"/>
      <c r="BC48" s="32"/>
      <c r="BD48" s="32"/>
      <c r="BE48" s="41"/>
      <c r="BF48" s="32"/>
      <c r="BG48" s="41"/>
      <c r="BH48" s="32"/>
      <c r="BI48" s="41"/>
      <c r="BJ48" s="41"/>
      <c r="BK48" s="41"/>
      <c r="BL48" s="32"/>
      <c r="BM48" s="32"/>
      <c r="BN48" s="32"/>
      <c r="BO48" s="71" t="str">
        <f>IF(BN48="","",IF(BQ48="",VLOOKUP(BN48,〒検索群馬!A:F,5,FALSE),BQ48))</f>
        <v/>
      </c>
      <c r="BP48" s="62"/>
      <c r="BQ48" s="32"/>
      <c r="BR48" s="32" t="str">
        <f t="shared" si="35"/>
        <v/>
      </c>
      <c r="BS48" s="32"/>
      <c r="BT48" s="32"/>
      <c r="BU48" s="32"/>
      <c r="BV48" s="32"/>
      <c r="BW48" s="32"/>
      <c r="BX48" s="71" t="str">
        <f>IF(BW48="","",IF(BZ48="",VLOOKUP(BW48,〒検索群馬!A:F,5,FALSE),BZ48))</f>
        <v/>
      </c>
      <c r="BY48" s="62"/>
      <c r="BZ48" s="32"/>
      <c r="CA48" s="32" t="str">
        <f t="shared" si="36"/>
        <v/>
      </c>
      <c r="CB48" s="32"/>
      <c r="CC48" s="32"/>
      <c r="CD48" s="32"/>
      <c r="CE48" s="32"/>
      <c r="CF48" s="32"/>
      <c r="CG48" s="71" t="str">
        <f>IF(CF48="","",IF(CI48="",VLOOKUP(CF48,〒検索群馬!A:E,5,FALSE),CI48))</f>
        <v/>
      </c>
      <c r="CH48" s="62"/>
      <c r="CI48" s="32"/>
      <c r="CJ48" s="32" t="str">
        <f t="shared" si="37"/>
        <v/>
      </c>
      <c r="CK48" s="32"/>
      <c r="CL48" s="32"/>
      <c r="CM48" s="32"/>
      <c r="CN48" s="32"/>
      <c r="CO48" s="71" t="str">
        <f>IF(CN48="","",IF(CQ48="",VLOOKUP(CN48,〒検索群馬!A:E,5,FALSE),CQ48))</f>
        <v/>
      </c>
      <c r="CP48" s="62"/>
      <c r="CQ48" s="32"/>
      <c r="CR48" s="32" t="str">
        <f t="shared" si="38"/>
        <v/>
      </c>
      <c r="CS48" s="32"/>
      <c r="CT48" s="32"/>
      <c r="CU48" s="32"/>
      <c r="CV48" s="32"/>
      <c r="CW48" s="71" t="str">
        <f>IF(CV48="","",IF(CY48="",VLOOKUP(CV48,〒検索群馬!A:E,5,FALSE),CY48))</f>
        <v/>
      </c>
      <c r="CX48" s="62"/>
      <c r="CY48" s="32"/>
      <c r="CZ48" s="32" t="str">
        <f t="shared" si="39"/>
        <v/>
      </c>
      <c r="DA48" s="32"/>
      <c r="DB48" s="43"/>
    </row>
    <row r="49" spans="1:106" ht="18.75" customHeight="1">
      <c r="A49" s="33">
        <v>46</v>
      </c>
      <c r="B49" s="34"/>
      <c r="C49" s="32"/>
      <c r="D49" s="38" t="str">
        <f>IF(E49="",PHONETIC(C49),入力フォーム一覧[[#This Row],[ふりがな※修正用]])</f>
        <v/>
      </c>
      <c r="E49" s="41"/>
      <c r="F49" s="41"/>
      <c r="G49" s="36"/>
      <c r="H49" s="36"/>
      <c r="I49" s="34"/>
      <c r="J49" s="41"/>
      <c r="K49" s="71" t="str">
        <f>IF(J49="","",IF(M49="",VLOOKUP(J49,〒検索群馬!A:E,5,FALSE),M49))</f>
        <v/>
      </c>
      <c r="L49" s="62"/>
      <c r="M49" s="40"/>
      <c r="N49" s="32" t="str">
        <f t="shared" si="20"/>
        <v/>
      </c>
      <c r="O49" s="32"/>
      <c r="P49" s="32"/>
      <c r="Q49" s="41"/>
      <c r="R49" s="3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42" t="str">
        <f t="shared" si="21"/>
        <v/>
      </c>
      <c r="AF49" s="42" t="str">
        <f t="shared" si="22"/>
        <v/>
      </c>
      <c r="AG49" s="42" t="str">
        <f t="shared" si="23"/>
        <v/>
      </c>
      <c r="AH49" s="42" t="str">
        <f t="shared" si="24"/>
        <v/>
      </c>
      <c r="AI49" s="42" t="str">
        <f t="shared" si="25"/>
        <v/>
      </c>
      <c r="AJ49" s="42" t="str">
        <f t="shared" si="26"/>
        <v/>
      </c>
      <c r="AK49" s="42" t="str">
        <f t="shared" si="27"/>
        <v/>
      </c>
      <c r="AL49" s="42" t="str">
        <f t="shared" si="28"/>
        <v/>
      </c>
      <c r="AM49" s="42" t="str">
        <f t="shared" si="29"/>
        <v/>
      </c>
      <c r="AN49" s="42" t="str">
        <f t="shared" si="30"/>
        <v/>
      </c>
      <c r="AO49" s="42" t="str">
        <f t="shared" si="31"/>
        <v/>
      </c>
      <c r="AP49" s="42" t="str">
        <f t="shared" si="32"/>
        <v/>
      </c>
      <c r="AQ49" s="41"/>
      <c r="AR49" s="38" t="str">
        <f t="shared" si="33"/>
        <v/>
      </c>
      <c r="AS49" s="38" t="str">
        <f t="shared" si="34"/>
        <v/>
      </c>
      <c r="AT49" s="32"/>
      <c r="AU49" s="32"/>
      <c r="AV49" s="32"/>
      <c r="AW49" s="41"/>
      <c r="AX49" s="41"/>
      <c r="AY49" s="41"/>
      <c r="AZ49" s="32"/>
      <c r="BA49" s="32"/>
      <c r="BB49" s="32"/>
      <c r="BC49" s="32"/>
      <c r="BD49" s="32"/>
      <c r="BE49" s="41"/>
      <c r="BF49" s="32"/>
      <c r="BG49" s="41"/>
      <c r="BH49" s="32"/>
      <c r="BI49" s="41"/>
      <c r="BJ49" s="41"/>
      <c r="BK49" s="41"/>
      <c r="BL49" s="32"/>
      <c r="BM49" s="32"/>
      <c r="BN49" s="32"/>
      <c r="BO49" s="71" t="str">
        <f>IF(BN49="","",IF(BQ49="",VLOOKUP(BN49,〒検索群馬!A:F,5,FALSE),BQ49))</f>
        <v/>
      </c>
      <c r="BP49" s="62"/>
      <c r="BQ49" s="32"/>
      <c r="BR49" s="32" t="str">
        <f t="shared" si="35"/>
        <v/>
      </c>
      <c r="BS49" s="32"/>
      <c r="BT49" s="32"/>
      <c r="BU49" s="32"/>
      <c r="BV49" s="32"/>
      <c r="BW49" s="32"/>
      <c r="BX49" s="71" t="str">
        <f>IF(BW49="","",IF(BZ49="",VLOOKUP(BW49,〒検索群馬!A:F,5,FALSE),BZ49))</f>
        <v/>
      </c>
      <c r="BY49" s="62"/>
      <c r="BZ49" s="32"/>
      <c r="CA49" s="32" t="str">
        <f t="shared" si="36"/>
        <v/>
      </c>
      <c r="CB49" s="32"/>
      <c r="CC49" s="32"/>
      <c r="CD49" s="32"/>
      <c r="CE49" s="32"/>
      <c r="CF49" s="32"/>
      <c r="CG49" s="71" t="str">
        <f>IF(CF49="","",IF(CI49="",VLOOKUP(CF49,〒検索群馬!A:E,5,FALSE),CI49))</f>
        <v/>
      </c>
      <c r="CH49" s="62"/>
      <c r="CI49" s="32"/>
      <c r="CJ49" s="32" t="str">
        <f t="shared" si="37"/>
        <v/>
      </c>
      <c r="CK49" s="32"/>
      <c r="CL49" s="32"/>
      <c r="CM49" s="32"/>
      <c r="CN49" s="32"/>
      <c r="CO49" s="71" t="str">
        <f>IF(CN49="","",IF(CQ49="",VLOOKUP(CN49,〒検索群馬!A:E,5,FALSE),CQ49))</f>
        <v/>
      </c>
      <c r="CP49" s="62"/>
      <c r="CQ49" s="32"/>
      <c r="CR49" s="32" t="str">
        <f t="shared" si="38"/>
        <v/>
      </c>
      <c r="CS49" s="32"/>
      <c r="CT49" s="32"/>
      <c r="CU49" s="32"/>
      <c r="CV49" s="32"/>
      <c r="CW49" s="71" t="str">
        <f>IF(CV49="","",IF(CY49="",VLOOKUP(CV49,〒検索群馬!A:E,5,FALSE),CY49))</f>
        <v/>
      </c>
      <c r="CX49" s="62"/>
      <c r="CY49" s="32"/>
      <c r="CZ49" s="32" t="str">
        <f t="shared" si="39"/>
        <v/>
      </c>
      <c r="DA49" s="32"/>
      <c r="DB49" s="43"/>
    </row>
    <row r="50" spans="1:106" ht="18.75" customHeight="1">
      <c r="A50" s="33">
        <v>47</v>
      </c>
      <c r="B50" s="34"/>
      <c r="C50" s="32"/>
      <c r="D50" s="38" t="str">
        <f>IF(E50="",PHONETIC(C50),入力フォーム一覧[[#This Row],[ふりがな※修正用]])</f>
        <v/>
      </c>
      <c r="E50" s="41"/>
      <c r="F50" s="41"/>
      <c r="G50" s="36"/>
      <c r="H50" s="36"/>
      <c r="I50" s="34"/>
      <c r="J50" s="41"/>
      <c r="K50" s="71" t="str">
        <f>IF(J50="","",IF(M50="",VLOOKUP(J50,〒検索群馬!A:E,5,FALSE),M50))</f>
        <v/>
      </c>
      <c r="L50" s="62"/>
      <c r="M50" s="40"/>
      <c r="N50" s="32" t="str">
        <f t="shared" si="20"/>
        <v/>
      </c>
      <c r="O50" s="32"/>
      <c r="P50" s="32"/>
      <c r="Q50" s="41"/>
      <c r="R50" s="3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42" t="str">
        <f t="shared" si="21"/>
        <v/>
      </c>
      <c r="AF50" s="42" t="str">
        <f t="shared" si="22"/>
        <v/>
      </c>
      <c r="AG50" s="42" t="str">
        <f t="shared" si="23"/>
        <v/>
      </c>
      <c r="AH50" s="42" t="str">
        <f t="shared" si="24"/>
        <v/>
      </c>
      <c r="AI50" s="42" t="str">
        <f t="shared" si="25"/>
        <v/>
      </c>
      <c r="AJ50" s="42" t="str">
        <f t="shared" si="26"/>
        <v/>
      </c>
      <c r="AK50" s="42" t="str">
        <f t="shared" si="27"/>
        <v/>
      </c>
      <c r="AL50" s="42" t="str">
        <f t="shared" si="28"/>
        <v/>
      </c>
      <c r="AM50" s="42" t="str">
        <f t="shared" si="29"/>
        <v/>
      </c>
      <c r="AN50" s="42" t="str">
        <f t="shared" si="30"/>
        <v/>
      </c>
      <c r="AO50" s="42" t="str">
        <f t="shared" si="31"/>
        <v/>
      </c>
      <c r="AP50" s="42" t="str">
        <f t="shared" si="32"/>
        <v/>
      </c>
      <c r="AQ50" s="41"/>
      <c r="AR50" s="38" t="str">
        <f t="shared" si="33"/>
        <v/>
      </c>
      <c r="AS50" s="38" t="str">
        <f t="shared" si="34"/>
        <v/>
      </c>
      <c r="AT50" s="32"/>
      <c r="AU50" s="32"/>
      <c r="AV50" s="32"/>
      <c r="AW50" s="41"/>
      <c r="AX50" s="41"/>
      <c r="AY50" s="41"/>
      <c r="AZ50" s="32"/>
      <c r="BA50" s="32"/>
      <c r="BB50" s="32"/>
      <c r="BC50" s="32"/>
      <c r="BD50" s="32"/>
      <c r="BE50" s="41"/>
      <c r="BF50" s="32"/>
      <c r="BG50" s="41"/>
      <c r="BH50" s="32"/>
      <c r="BI50" s="41"/>
      <c r="BJ50" s="41"/>
      <c r="BK50" s="41"/>
      <c r="BL50" s="32"/>
      <c r="BM50" s="32"/>
      <c r="BN50" s="32"/>
      <c r="BO50" s="71" t="str">
        <f>IF(BN50="","",IF(BQ50="",VLOOKUP(BN50,〒検索群馬!A:F,5,FALSE),BQ50))</f>
        <v/>
      </c>
      <c r="BP50" s="62"/>
      <c r="BQ50" s="32"/>
      <c r="BR50" s="32" t="str">
        <f t="shared" si="35"/>
        <v/>
      </c>
      <c r="BS50" s="32"/>
      <c r="BT50" s="32"/>
      <c r="BU50" s="32"/>
      <c r="BV50" s="32"/>
      <c r="BW50" s="32"/>
      <c r="BX50" s="71" t="str">
        <f>IF(BW50="","",IF(BZ50="",VLOOKUP(BW50,〒検索群馬!A:F,5,FALSE),BZ50))</f>
        <v/>
      </c>
      <c r="BY50" s="62"/>
      <c r="BZ50" s="32"/>
      <c r="CA50" s="32" t="str">
        <f t="shared" si="36"/>
        <v/>
      </c>
      <c r="CB50" s="32"/>
      <c r="CC50" s="32"/>
      <c r="CD50" s="32"/>
      <c r="CE50" s="32"/>
      <c r="CF50" s="32"/>
      <c r="CG50" s="71" t="str">
        <f>IF(CF50="","",IF(CI50="",VLOOKUP(CF50,〒検索群馬!A:E,5,FALSE),CI50))</f>
        <v/>
      </c>
      <c r="CH50" s="62"/>
      <c r="CI50" s="32"/>
      <c r="CJ50" s="32" t="str">
        <f t="shared" si="37"/>
        <v/>
      </c>
      <c r="CK50" s="32"/>
      <c r="CL50" s="32"/>
      <c r="CM50" s="32"/>
      <c r="CN50" s="32"/>
      <c r="CO50" s="71" t="str">
        <f>IF(CN50="","",IF(CQ50="",VLOOKUP(CN50,〒検索群馬!A:E,5,FALSE),CQ50))</f>
        <v/>
      </c>
      <c r="CP50" s="62"/>
      <c r="CQ50" s="32"/>
      <c r="CR50" s="32" t="str">
        <f t="shared" si="38"/>
        <v/>
      </c>
      <c r="CS50" s="32"/>
      <c r="CT50" s="32"/>
      <c r="CU50" s="32"/>
      <c r="CV50" s="32"/>
      <c r="CW50" s="71" t="str">
        <f>IF(CV50="","",IF(CY50="",VLOOKUP(CV50,〒検索群馬!A:E,5,FALSE),CY50))</f>
        <v/>
      </c>
      <c r="CX50" s="62"/>
      <c r="CY50" s="32"/>
      <c r="CZ50" s="32" t="str">
        <f t="shared" si="39"/>
        <v/>
      </c>
      <c r="DA50" s="32"/>
      <c r="DB50" s="43"/>
    </row>
    <row r="51" spans="1:106" ht="18.75" customHeight="1">
      <c r="A51" s="33">
        <v>48</v>
      </c>
      <c r="B51" s="34"/>
      <c r="C51" s="32"/>
      <c r="D51" s="38" t="str">
        <f>IF(E51="",PHONETIC(C51),入力フォーム一覧[[#This Row],[ふりがな※修正用]])</f>
        <v/>
      </c>
      <c r="E51" s="41"/>
      <c r="F51" s="41"/>
      <c r="G51" s="36"/>
      <c r="H51" s="36"/>
      <c r="I51" s="34"/>
      <c r="J51" s="41"/>
      <c r="K51" s="71" t="str">
        <f>IF(J51="","",IF(M51="",VLOOKUP(J51,〒検索群馬!A:E,5,FALSE),M51))</f>
        <v/>
      </c>
      <c r="L51" s="62"/>
      <c r="M51" s="40"/>
      <c r="N51" s="32" t="str">
        <f t="shared" si="20"/>
        <v/>
      </c>
      <c r="O51" s="32"/>
      <c r="P51" s="32"/>
      <c r="Q51" s="41"/>
      <c r="R51" s="3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42" t="str">
        <f t="shared" si="21"/>
        <v/>
      </c>
      <c r="AF51" s="42" t="str">
        <f t="shared" si="22"/>
        <v/>
      </c>
      <c r="AG51" s="42" t="str">
        <f t="shared" si="23"/>
        <v/>
      </c>
      <c r="AH51" s="42" t="str">
        <f t="shared" si="24"/>
        <v/>
      </c>
      <c r="AI51" s="42" t="str">
        <f t="shared" si="25"/>
        <v/>
      </c>
      <c r="AJ51" s="42" t="str">
        <f t="shared" si="26"/>
        <v/>
      </c>
      <c r="AK51" s="42" t="str">
        <f t="shared" si="27"/>
        <v/>
      </c>
      <c r="AL51" s="42" t="str">
        <f t="shared" si="28"/>
        <v/>
      </c>
      <c r="AM51" s="42" t="str">
        <f t="shared" si="29"/>
        <v/>
      </c>
      <c r="AN51" s="42" t="str">
        <f t="shared" si="30"/>
        <v/>
      </c>
      <c r="AO51" s="42" t="str">
        <f t="shared" si="31"/>
        <v/>
      </c>
      <c r="AP51" s="42" t="str">
        <f t="shared" si="32"/>
        <v/>
      </c>
      <c r="AQ51" s="41"/>
      <c r="AR51" s="38" t="str">
        <f t="shared" si="33"/>
        <v/>
      </c>
      <c r="AS51" s="38" t="str">
        <f t="shared" si="34"/>
        <v/>
      </c>
      <c r="AT51" s="32"/>
      <c r="AU51" s="32"/>
      <c r="AV51" s="32"/>
      <c r="AW51" s="41"/>
      <c r="AX51" s="41"/>
      <c r="AY51" s="41"/>
      <c r="AZ51" s="32"/>
      <c r="BA51" s="32"/>
      <c r="BB51" s="32"/>
      <c r="BC51" s="32"/>
      <c r="BD51" s="32"/>
      <c r="BE51" s="41"/>
      <c r="BF51" s="32"/>
      <c r="BG51" s="41"/>
      <c r="BH51" s="32"/>
      <c r="BI51" s="41"/>
      <c r="BJ51" s="41"/>
      <c r="BK51" s="41"/>
      <c r="BL51" s="32"/>
      <c r="BM51" s="32"/>
      <c r="BN51" s="32"/>
      <c r="BO51" s="71" t="str">
        <f>IF(BN51="","",IF(BQ51="",VLOOKUP(BN51,〒検索群馬!A:F,5,FALSE),BQ51))</f>
        <v/>
      </c>
      <c r="BP51" s="62"/>
      <c r="BQ51" s="32"/>
      <c r="BR51" s="32" t="str">
        <f t="shared" si="35"/>
        <v/>
      </c>
      <c r="BS51" s="32"/>
      <c r="BT51" s="32"/>
      <c r="BU51" s="32"/>
      <c r="BV51" s="32"/>
      <c r="BW51" s="32"/>
      <c r="BX51" s="71" t="str">
        <f>IF(BW51="","",IF(BZ51="",VLOOKUP(BW51,〒検索群馬!A:F,5,FALSE),BZ51))</f>
        <v/>
      </c>
      <c r="BY51" s="62"/>
      <c r="BZ51" s="32"/>
      <c r="CA51" s="32" t="str">
        <f t="shared" si="36"/>
        <v/>
      </c>
      <c r="CB51" s="32"/>
      <c r="CC51" s="32"/>
      <c r="CD51" s="32"/>
      <c r="CE51" s="32"/>
      <c r="CF51" s="32"/>
      <c r="CG51" s="71" t="str">
        <f>IF(CF51="","",IF(CI51="",VLOOKUP(CF51,〒検索群馬!A:E,5,FALSE),CI51))</f>
        <v/>
      </c>
      <c r="CH51" s="62"/>
      <c r="CI51" s="32"/>
      <c r="CJ51" s="32" t="str">
        <f t="shared" si="37"/>
        <v/>
      </c>
      <c r="CK51" s="32"/>
      <c r="CL51" s="32"/>
      <c r="CM51" s="32"/>
      <c r="CN51" s="32"/>
      <c r="CO51" s="71" t="str">
        <f>IF(CN51="","",IF(CQ51="",VLOOKUP(CN51,〒検索群馬!A:E,5,FALSE),CQ51))</f>
        <v/>
      </c>
      <c r="CP51" s="62"/>
      <c r="CQ51" s="32"/>
      <c r="CR51" s="32" t="str">
        <f t="shared" si="38"/>
        <v/>
      </c>
      <c r="CS51" s="32"/>
      <c r="CT51" s="32"/>
      <c r="CU51" s="32"/>
      <c r="CV51" s="32"/>
      <c r="CW51" s="71" t="str">
        <f>IF(CV51="","",IF(CY51="",VLOOKUP(CV51,〒検索群馬!A:E,5,FALSE),CY51))</f>
        <v/>
      </c>
      <c r="CX51" s="62"/>
      <c r="CY51" s="32"/>
      <c r="CZ51" s="32" t="str">
        <f t="shared" si="39"/>
        <v/>
      </c>
      <c r="DA51" s="32"/>
      <c r="DB51" s="43"/>
    </row>
    <row r="52" spans="1:106" ht="18.75" customHeight="1">
      <c r="A52" s="33">
        <v>49</v>
      </c>
      <c r="B52" s="34"/>
      <c r="C52" s="32"/>
      <c r="D52" s="38" t="str">
        <f>IF(E52="",PHONETIC(C52),入力フォーム一覧[[#This Row],[ふりがな※修正用]])</f>
        <v/>
      </c>
      <c r="E52" s="41"/>
      <c r="F52" s="41"/>
      <c r="G52" s="36"/>
      <c r="H52" s="36"/>
      <c r="I52" s="34"/>
      <c r="J52" s="41"/>
      <c r="K52" s="71" t="str">
        <f>IF(J52="","",IF(M52="",VLOOKUP(J52,〒検索群馬!A:E,5,FALSE),M52))</f>
        <v/>
      </c>
      <c r="L52" s="62"/>
      <c r="M52" s="40"/>
      <c r="N52" s="32" t="str">
        <f t="shared" si="20"/>
        <v/>
      </c>
      <c r="O52" s="32"/>
      <c r="P52" s="32"/>
      <c r="Q52" s="41"/>
      <c r="R52" s="3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42" t="str">
        <f t="shared" si="21"/>
        <v/>
      </c>
      <c r="AF52" s="42" t="str">
        <f t="shared" si="22"/>
        <v/>
      </c>
      <c r="AG52" s="42" t="str">
        <f t="shared" si="23"/>
        <v/>
      </c>
      <c r="AH52" s="42" t="str">
        <f t="shared" si="24"/>
        <v/>
      </c>
      <c r="AI52" s="42" t="str">
        <f t="shared" si="25"/>
        <v/>
      </c>
      <c r="AJ52" s="42" t="str">
        <f t="shared" si="26"/>
        <v/>
      </c>
      <c r="AK52" s="42" t="str">
        <f t="shared" si="27"/>
        <v/>
      </c>
      <c r="AL52" s="42" t="str">
        <f t="shared" si="28"/>
        <v/>
      </c>
      <c r="AM52" s="42" t="str">
        <f t="shared" si="29"/>
        <v/>
      </c>
      <c r="AN52" s="42" t="str">
        <f t="shared" si="30"/>
        <v/>
      </c>
      <c r="AO52" s="42" t="str">
        <f t="shared" si="31"/>
        <v/>
      </c>
      <c r="AP52" s="42" t="str">
        <f t="shared" si="32"/>
        <v/>
      </c>
      <c r="AQ52" s="41"/>
      <c r="AR52" s="38" t="str">
        <f t="shared" si="33"/>
        <v/>
      </c>
      <c r="AS52" s="38" t="str">
        <f t="shared" si="34"/>
        <v/>
      </c>
      <c r="AT52" s="32"/>
      <c r="AU52" s="32"/>
      <c r="AV52" s="32"/>
      <c r="AW52" s="41"/>
      <c r="AX52" s="41"/>
      <c r="AY52" s="41"/>
      <c r="AZ52" s="32"/>
      <c r="BA52" s="32"/>
      <c r="BB52" s="32"/>
      <c r="BC52" s="32"/>
      <c r="BD52" s="32"/>
      <c r="BE52" s="41"/>
      <c r="BF52" s="32"/>
      <c r="BG52" s="41"/>
      <c r="BH52" s="32"/>
      <c r="BI52" s="41"/>
      <c r="BJ52" s="41"/>
      <c r="BK52" s="41"/>
      <c r="BL52" s="32"/>
      <c r="BM52" s="32"/>
      <c r="BN52" s="32"/>
      <c r="BO52" s="71" t="str">
        <f>IF(BN52="","",IF(BQ52="",VLOOKUP(BN52,〒検索群馬!A:F,5,FALSE),BQ52))</f>
        <v/>
      </c>
      <c r="BP52" s="62"/>
      <c r="BQ52" s="32"/>
      <c r="BR52" s="32" t="str">
        <f t="shared" si="35"/>
        <v/>
      </c>
      <c r="BS52" s="32"/>
      <c r="BT52" s="32"/>
      <c r="BU52" s="32"/>
      <c r="BV52" s="32"/>
      <c r="BW52" s="32"/>
      <c r="BX52" s="71" t="str">
        <f>IF(BW52="","",IF(BZ52="",VLOOKUP(BW52,〒検索群馬!A:F,5,FALSE),BZ52))</f>
        <v/>
      </c>
      <c r="BY52" s="62"/>
      <c r="BZ52" s="32"/>
      <c r="CA52" s="32" t="str">
        <f t="shared" si="36"/>
        <v/>
      </c>
      <c r="CB52" s="32"/>
      <c r="CC52" s="32"/>
      <c r="CD52" s="32"/>
      <c r="CE52" s="32"/>
      <c r="CF52" s="32"/>
      <c r="CG52" s="71" t="str">
        <f>IF(CF52="","",IF(CI52="",VLOOKUP(CF52,〒検索群馬!A:E,5,FALSE),CI52))</f>
        <v/>
      </c>
      <c r="CH52" s="62"/>
      <c r="CI52" s="32"/>
      <c r="CJ52" s="32" t="str">
        <f t="shared" si="37"/>
        <v/>
      </c>
      <c r="CK52" s="32"/>
      <c r="CL52" s="32"/>
      <c r="CM52" s="32"/>
      <c r="CN52" s="32"/>
      <c r="CO52" s="71" t="str">
        <f>IF(CN52="","",IF(CQ52="",VLOOKUP(CN52,〒検索群馬!A:E,5,FALSE),CQ52))</f>
        <v/>
      </c>
      <c r="CP52" s="62"/>
      <c r="CQ52" s="32"/>
      <c r="CR52" s="32" t="str">
        <f t="shared" si="38"/>
        <v/>
      </c>
      <c r="CS52" s="32"/>
      <c r="CT52" s="32"/>
      <c r="CU52" s="32"/>
      <c r="CV52" s="32"/>
      <c r="CW52" s="71" t="str">
        <f>IF(CV52="","",IF(CY52="",VLOOKUP(CV52,〒検索群馬!A:E,5,FALSE),CY52))</f>
        <v/>
      </c>
      <c r="CX52" s="62"/>
      <c r="CY52" s="32"/>
      <c r="CZ52" s="32" t="str">
        <f t="shared" si="39"/>
        <v/>
      </c>
      <c r="DA52" s="32"/>
      <c r="DB52" s="43"/>
    </row>
    <row r="53" spans="1:106" ht="18.75" customHeight="1">
      <c r="A53" s="33">
        <v>50</v>
      </c>
      <c r="B53" s="34"/>
      <c r="C53" s="32"/>
      <c r="D53" s="38" t="str">
        <f>IF(E53="",PHONETIC(C53),入力フォーム一覧[[#This Row],[ふりがな※修正用]])</f>
        <v/>
      </c>
      <c r="E53" s="41"/>
      <c r="F53" s="41"/>
      <c r="G53" s="36"/>
      <c r="H53" s="36"/>
      <c r="I53" s="34"/>
      <c r="J53" s="41"/>
      <c r="K53" s="71" t="str">
        <f>IF(J53="","",IF(M53="",VLOOKUP(J53,〒検索群馬!A:E,5,FALSE),M53))</f>
        <v/>
      </c>
      <c r="L53" s="62"/>
      <c r="M53" s="40"/>
      <c r="N53" s="32" t="str">
        <f t="shared" si="20"/>
        <v/>
      </c>
      <c r="O53" s="32"/>
      <c r="P53" s="32"/>
      <c r="Q53" s="41"/>
      <c r="R53" s="3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42" t="str">
        <f t="shared" si="21"/>
        <v/>
      </c>
      <c r="AF53" s="42" t="str">
        <f t="shared" si="22"/>
        <v/>
      </c>
      <c r="AG53" s="42" t="str">
        <f t="shared" si="23"/>
        <v/>
      </c>
      <c r="AH53" s="42" t="str">
        <f t="shared" si="24"/>
        <v/>
      </c>
      <c r="AI53" s="42" t="str">
        <f t="shared" si="25"/>
        <v/>
      </c>
      <c r="AJ53" s="42" t="str">
        <f t="shared" si="26"/>
        <v/>
      </c>
      <c r="AK53" s="42" t="str">
        <f t="shared" si="27"/>
        <v/>
      </c>
      <c r="AL53" s="42" t="str">
        <f t="shared" si="28"/>
        <v/>
      </c>
      <c r="AM53" s="42" t="str">
        <f t="shared" si="29"/>
        <v/>
      </c>
      <c r="AN53" s="42" t="str">
        <f t="shared" si="30"/>
        <v/>
      </c>
      <c r="AO53" s="42" t="str">
        <f t="shared" si="31"/>
        <v/>
      </c>
      <c r="AP53" s="42" t="str">
        <f t="shared" si="32"/>
        <v/>
      </c>
      <c r="AQ53" s="41"/>
      <c r="AR53" s="38" t="str">
        <f t="shared" si="33"/>
        <v/>
      </c>
      <c r="AS53" s="38" t="str">
        <f t="shared" si="34"/>
        <v/>
      </c>
      <c r="AT53" s="32"/>
      <c r="AU53" s="32"/>
      <c r="AV53" s="32"/>
      <c r="AW53" s="41"/>
      <c r="AX53" s="41"/>
      <c r="AY53" s="41"/>
      <c r="AZ53" s="32"/>
      <c r="BA53" s="32"/>
      <c r="BB53" s="32"/>
      <c r="BC53" s="32"/>
      <c r="BD53" s="32"/>
      <c r="BE53" s="41"/>
      <c r="BF53" s="32"/>
      <c r="BG53" s="41"/>
      <c r="BH53" s="32"/>
      <c r="BI53" s="41"/>
      <c r="BJ53" s="41"/>
      <c r="BK53" s="41"/>
      <c r="BL53" s="32"/>
      <c r="BM53" s="32"/>
      <c r="BN53" s="32"/>
      <c r="BO53" s="71" t="str">
        <f>IF(BN53="","",IF(BQ53="",VLOOKUP(BN53,〒検索群馬!A:F,5,FALSE),BQ53))</f>
        <v/>
      </c>
      <c r="BP53" s="62"/>
      <c r="BQ53" s="32"/>
      <c r="BR53" s="32" t="str">
        <f t="shared" si="35"/>
        <v/>
      </c>
      <c r="BS53" s="32"/>
      <c r="BT53" s="32"/>
      <c r="BU53" s="32"/>
      <c r="BV53" s="32"/>
      <c r="BW53" s="32"/>
      <c r="BX53" s="71" t="str">
        <f>IF(BW53="","",IF(BZ53="",VLOOKUP(BW53,〒検索群馬!A:F,5,FALSE),BZ53))</f>
        <v/>
      </c>
      <c r="BY53" s="62"/>
      <c r="BZ53" s="32"/>
      <c r="CA53" s="32" t="str">
        <f t="shared" si="36"/>
        <v/>
      </c>
      <c r="CB53" s="32"/>
      <c r="CC53" s="32"/>
      <c r="CD53" s="32"/>
      <c r="CE53" s="32"/>
      <c r="CF53" s="32"/>
      <c r="CG53" s="71" t="str">
        <f>IF(CF53="","",IF(CI53="",VLOOKUP(CF53,〒検索群馬!A:E,5,FALSE),CI53))</f>
        <v/>
      </c>
      <c r="CH53" s="62"/>
      <c r="CI53" s="32"/>
      <c r="CJ53" s="32" t="str">
        <f t="shared" si="37"/>
        <v/>
      </c>
      <c r="CK53" s="32"/>
      <c r="CL53" s="32"/>
      <c r="CM53" s="32"/>
      <c r="CN53" s="32"/>
      <c r="CO53" s="71" t="str">
        <f>IF(CN53="","",IF(CQ53="",VLOOKUP(CN53,〒検索群馬!A:E,5,FALSE),CQ53))</f>
        <v/>
      </c>
      <c r="CP53" s="62"/>
      <c r="CQ53" s="32"/>
      <c r="CR53" s="32" t="str">
        <f t="shared" si="38"/>
        <v/>
      </c>
      <c r="CS53" s="32"/>
      <c r="CT53" s="32"/>
      <c r="CU53" s="32"/>
      <c r="CV53" s="32"/>
      <c r="CW53" s="71" t="str">
        <f>IF(CV53="","",IF(CY53="",VLOOKUP(CV53,〒検索群馬!A:E,5,FALSE),CY53))</f>
        <v/>
      </c>
      <c r="CX53" s="62"/>
      <c r="CY53" s="32"/>
      <c r="CZ53" s="32" t="str">
        <f t="shared" si="39"/>
        <v/>
      </c>
      <c r="DA53" s="32"/>
      <c r="DB53" s="43"/>
    </row>
    <row r="54" spans="1:106" ht="18.75" customHeight="1">
      <c r="A54" s="33">
        <v>51</v>
      </c>
      <c r="B54" s="34"/>
      <c r="C54" s="32"/>
      <c r="D54" s="38" t="str">
        <f>IF(E54="",PHONETIC(C54),入力フォーム一覧[[#This Row],[ふりがな※修正用]])</f>
        <v/>
      </c>
      <c r="E54" s="41"/>
      <c r="F54" s="41"/>
      <c r="G54" s="36"/>
      <c r="H54" s="36"/>
      <c r="I54" s="34"/>
      <c r="J54" s="41"/>
      <c r="K54" s="71" t="str">
        <f>IF(J54="","",IF(M54="",VLOOKUP(J54,〒検索群馬!A:E,5,FALSE),M54))</f>
        <v/>
      </c>
      <c r="L54" s="62"/>
      <c r="M54" s="40"/>
      <c r="N54" s="32" t="str">
        <f t="shared" si="20"/>
        <v/>
      </c>
      <c r="O54" s="32"/>
      <c r="P54" s="32"/>
      <c r="Q54" s="41"/>
      <c r="R54" s="3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42" t="str">
        <f t="shared" si="21"/>
        <v/>
      </c>
      <c r="AF54" s="42" t="str">
        <f t="shared" si="22"/>
        <v/>
      </c>
      <c r="AG54" s="42" t="str">
        <f t="shared" si="23"/>
        <v/>
      </c>
      <c r="AH54" s="42" t="str">
        <f t="shared" si="24"/>
        <v/>
      </c>
      <c r="AI54" s="42" t="str">
        <f t="shared" si="25"/>
        <v/>
      </c>
      <c r="AJ54" s="42" t="str">
        <f t="shared" si="26"/>
        <v/>
      </c>
      <c r="AK54" s="42" t="str">
        <f t="shared" si="27"/>
        <v/>
      </c>
      <c r="AL54" s="42" t="str">
        <f t="shared" si="28"/>
        <v/>
      </c>
      <c r="AM54" s="42" t="str">
        <f t="shared" si="29"/>
        <v/>
      </c>
      <c r="AN54" s="42" t="str">
        <f t="shared" si="30"/>
        <v/>
      </c>
      <c r="AO54" s="42" t="str">
        <f t="shared" si="31"/>
        <v/>
      </c>
      <c r="AP54" s="42" t="str">
        <f t="shared" si="32"/>
        <v/>
      </c>
      <c r="AQ54" s="41"/>
      <c r="AR54" s="38" t="str">
        <f t="shared" si="33"/>
        <v/>
      </c>
      <c r="AS54" s="38" t="str">
        <f t="shared" si="34"/>
        <v/>
      </c>
      <c r="AT54" s="32"/>
      <c r="AU54" s="32"/>
      <c r="AV54" s="32"/>
      <c r="AW54" s="41"/>
      <c r="AX54" s="41"/>
      <c r="AY54" s="41"/>
      <c r="AZ54" s="32"/>
      <c r="BA54" s="32"/>
      <c r="BB54" s="32"/>
      <c r="BC54" s="32"/>
      <c r="BD54" s="32"/>
      <c r="BE54" s="41"/>
      <c r="BF54" s="32"/>
      <c r="BG54" s="41"/>
      <c r="BH54" s="32"/>
      <c r="BI54" s="41"/>
      <c r="BJ54" s="41"/>
      <c r="BK54" s="41"/>
      <c r="BL54" s="32"/>
      <c r="BM54" s="32"/>
      <c r="BN54" s="32"/>
      <c r="BO54" s="71" t="str">
        <f>IF(BN54="","",IF(BQ54="",VLOOKUP(BN54,〒検索群馬!A:F,5,FALSE),BQ54))</f>
        <v/>
      </c>
      <c r="BP54" s="62"/>
      <c r="BQ54" s="32"/>
      <c r="BR54" s="32" t="str">
        <f t="shared" si="35"/>
        <v/>
      </c>
      <c r="BS54" s="32"/>
      <c r="BT54" s="32"/>
      <c r="BU54" s="32"/>
      <c r="BV54" s="32"/>
      <c r="BW54" s="32"/>
      <c r="BX54" s="71" t="str">
        <f>IF(BW54="","",IF(BZ54="",VLOOKUP(BW54,〒検索群馬!A:F,5,FALSE),BZ54))</f>
        <v/>
      </c>
      <c r="BY54" s="62"/>
      <c r="BZ54" s="32"/>
      <c r="CA54" s="32" t="str">
        <f t="shared" si="36"/>
        <v/>
      </c>
      <c r="CB54" s="32"/>
      <c r="CC54" s="32"/>
      <c r="CD54" s="32"/>
      <c r="CE54" s="32"/>
      <c r="CF54" s="32"/>
      <c r="CG54" s="71" t="str">
        <f>IF(CF54="","",IF(CI54="",VLOOKUP(CF54,〒検索群馬!A:E,5,FALSE),CI54))</f>
        <v/>
      </c>
      <c r="CH54" s="62"/>
      <c r="CI54" s="32"/>
      <c r="CJ54" s="32" t="str">
        <f t="shared" si="37"/>
        <v/>
      </c>
      <c r="CK54" s="32"/>
      <c r="CL54" s="32"/>
      <c r="CM54" s="32"/>
      <c r="CN54" s="32"/>
      <c r="CO54" s="71" t="str">
        <f>IF(CN54="","",IF(CQ54="",VLOOKUP(CN54,〒検索群馬!A:E,5,FALSE),CQ54))</f>
        <v/>
      </c>
      <c r="CP54" s="62"/>
      <c r="CQ54" s="32"/>
      <c r="CR54" s="32" t="str">
        <f t="shared" si="38"/>
        <v/>
      </c>
      <c r="CS54" s="32"/>
      <c r="CT54" s="32"/>
      <c r="CU54" s="32"/>
      <c r="CV54" s="32"/>
      <c r="CW54" s="71" t="str">
        <f>IF(CV54="","",IF(CY54="",VLOOKUP(CV54,〒検索群馬!A:E,5,FALSE),CY54))</f>
        <v/>
      </c>
      <c r="CX54" s="62"/>
      <c r="CY54" s="32"/>
      <c r="CZ54" s="32" t="str">
        <f t="shared" si="39"/>
        <v/>
      </c>
      <c r="DA54" s="32"/>
      <c r="DB54" s="43"/>
    </row>
    <row r="55" spans="1:106" ht="18.75" customHeight="1">
      <c r="A55" s="33">
        <v>52</v>
      </c>
      <c r="B55" s="34"/>
      <c r="C55" s="32"/>
      <c r="D55" s="38" t="str">
        <f>IF(E55="",PHONETIC(C55),入力フォーム一覧[[#This Row],[ふりがな※修正用]])</f>
        <v/>
      </c>
      <c r="E55" s="41"/>
      <c r="F55" s="41"/>
      <c r="G55" s="36"/>
      <c r="H55" s="36"/>
      <c r="I55" s="34"/>
      <c r="J55" s="41"/>
      <c r="K55" s="71" t="str">
        <f>IF(J55="","",IF(M55="",VLOOKUP(J55,〒検索群馬!A:E,5,FALSE),M55))</f>
        <v/>
      </c>
      <c r="L55" s="62"/>
      <c r="M55" s="40"/>
      <c r="N55" s="32" t="str">
        <f t="shared" si="20"/>
        <v/>
      </c>
      <c r="O55" s="32"/>
      <c r="P55" s="32"/>
      <c r="Q55" s="41"/>
      <c r="R55" s="3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42" t="str">
        <f t="shared" si="21"/>
        <v/>
      </c>
      <c r="AF55" s="42" t="str">
        <f t="shared" si="22"/>
        <v/>
      </c>
      <c r="AG55" s="42" t="str">
        <f t="shared" si="23"/>
        <v/>
      </c>
      <c r="AH55" s="42" t="str">
        <f t="shared" si="24"/>
        <v/>
      </c>
      <c r="AI55" s="42" t="str">
        <f t="shared" si="25"/>
        <v/>
      </c>
      <c r="AJ55" s="42" t="str">
        <f t="shared" si="26"/>
        <v/>
      </c>
      <c r="AK55" s="42" t="str">
        <f t="shared" si="27"/>
        <v/>
      </c>
      <c r="AL55" s="42" t="str">
        <f t="shared" si="28"/>
        <v/>
      </c>
      <c r="AM55" s="42" t="str">
        <f t="shared" si="29"/>
        <v/>
      </c>
      <c r="AN55" s="42" t="str">
        <f t="shared" si="30"/>
        <v/>
      </c>
      <c r="AO55" s="42" t="str">
        <f t="shared" si="31"/>
        <v/>
      </c>
      <c r="AP55" s="42" t="str">
        <f t="shared" si="32"/>
        <v/>
      </c>
      <c r="AQ55" s="41"/>
      <c r="AR55" s="38" t="str">
        <f t="shared" si="33"/>
        <v/>
      </c>
      <c r="AS55" s="38" t="str">
        <f t="shared" si="34"/>
        <v/>
      </c>
      <c r="AT55" s="32"/>
      <c r="AU55" s="32"/>
      <c r="AV55" s="32"/>
      <c r="AW55" s="41"/>
      <c r="AX55" s="41"/>
      <c r="AY55" s="41"/>
      <c r="AZ55" s="32"/>
      <c r="BA55" s="32"/>
      <c r="BB55" s="32"/>
      <c r="BC55" s="32"/>
      <c r="BD55" s="32"/>
      <c r="BE55" s="41"/>
      <c r="BF55" s="32"/>
      <c r="BG55" s="41"/>
      <c r="BH55" s="32"/>
      <c r="BI55" s="41"/>
      <c r="BJ55" s="41"/>
      <c r="BK55" s="41"/>
      <c r="BL55" s="32"/>
      <c r="BM55" s="32"/>
      <c r="BN55" s="32"/>
      <c r="BO55" s="71" t="str">
        <f>IF(BN55="","",IF(BQ55="",VLOOKUP(BN55,〒検索群馬!A:F,5,FALSE),BQ55))</f>
        <v/>
      </c>
      <c r="BP55" s="62"/>
      <c r="BQ55" s="32"/>
      <c r="BR55" s="32" t="str">
        <f t="shared" si="35"/>
        <v/>
      </c>
      <c r="BS55" s="32"/>
      <c r="BT55" s="32"/>
      <c r="BU55" s="32"/>
      <c r="BV55" s="32"/>
      <c r="BW55" s="32"/>
      <c r="BX55" s="71" t="str">
        <f>IF(BW55="","",IF(BZ55="",VLOOKUP(BW55,〒検索群馬!A:F,5,FALSE),BZ55))</f>
        <v/>
      </c>
      <c r="BY55" s="62"/>
      <c r="BZ55" s="32"/>
      <c r="CA55" s="32" t="str">
        <f t="shared" si="36"/>
        <v/>
      </c>
      <c r="CB55" s="32"/>
      <c r="CC55" s="32"/>
      <c r="CD55" s="32"/>
      <c r="CE55" s="32"/>
      <c r="CF55" s="32"/>
      <c r="CG55" s="71" t="str">
        <f>IF(CF55="","",IF(CI55="",VLOOKUP(CF55,〒検索群馬!A:E,5,FALSE),CI55))</f>
        <v/>
      </c>
      <c r="CH55" s="62"/>
      <c r="CI55" s="32"/>
      <c r="CJ55" s="32" t="str">
        <f t="shared" si="37"/>
        <v/>
      </c>
      <c r="CK55" s="32"/>
      <c r="CL55" s="32"/>
      <c r="CM55" s="32"/>
      <c r="CN55" s="32"/>
      <c r="CO55" s="71" t="str">
        <f>IF(CN55="","",IF(CQ55="",VLOOKUP(CN55,〒検索群馬!A:E,5,FALSE),CQ55))</f>
        <v/>
      </c>
      <c r="CP55" s="62"/>
      <c r="CQ55" s="32"/>
      <c r="CR55" s="32" t="str">
        <f t="shared" si="38"/>
        <v/>
      </c>
      <c r="CS55" s="32"/>
      <c r="CT55" s="32"/>
      <c r="CU55" s="32"/>
      <c r="CV55" s="32"/>
      <c r="CW55" s="71" t="str">
        <f>IF(CV55="","",IF(CY55="",VLOOKUP(CV55,〒検索群馬!A:E,5,FALSE),CY55))</f>
        <v/>
      </c>
      <c r="CX55" s="62"/>
      <c r="CY55" s="32"/>
      <c r="CZ55" s="32" t="str">
        <f t="shared" si="39"/>
        <v/>
      </c>
      <c r="DA55" s="32"/>
      <c r="DB55" s="43"/>
    </row>
    <row r="56" spans="1:106" ht="18.75" customHeight="1">
      <c r="A56" s="33">
        <v>53</v>
      </c>
      <c r="B56" s="34"/>
      <c r="C56" s="32"/>
      <c r="D56" s="38" t="str">
        <f>IF(E56="",PHONETIC(C56),入力フォーム一覧[[#This Row],[ふりがな※修正用]])</f>
        <v/>
      </c>
      <c r="E56" s="41"/>
      <c r="F56" s="41"/>
      <c r="G56" s="36"/>
      <c r="H56" s="36"/>
      <c r="I56" s="34"/>
      <c r="J56" s="41"/>
      <c r="K56" s="71" t="str">
        <f>IF(J56="","",IF(M56="",VLOOKUP(J56,〒検索群馬!A:E,5,FALSE),M56))</f>
        <v/>
      </c>
      <c r="L56" s="62"/>
      <c r="M56" s="40"/>
      <c r="N56" s="32" t="str">
        <f t="shared" si="20"/>
        <v/>
      </c>
      <c r="O56" s="32"/>
      <c r="P56" s="32"/>
      <c r="Q56" s="41"/>
      <c r="R56" s="3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42" t="str">
        <f t="shared" si="21"/>
        <v/>
      </c>
      <c r="AF56" s="42" t="str">
        <f t="shared" si="22"/>
        <v/>
      </c>
      <c r="AG56" s="42" t="str">
        <f t="shared" si="23"/>
        <v/>
      </c>
      <c r="AH56" s="42" t="str">
        <f t="shared" si="24"/>
        <v/>
      </c>
      <c r="AI56" s="42" t="str">
        <f t="shared" si="25"/>
        <v/>
      </c>
      <c r="AJ56" s="42" t="str">
        <f t="shared" si="26"/>
        <v/>
      </c>
      <c r="AK56" s="42" t="str">
        <f t="shared" si="27"/>
        <v/>
      </c>
      <c r="AL56" s="42" t="str">
        <f t="shared" si="28"/>
        <v/>
      </c>
      <c r="AM56" s="42" t="str">
        <f t="shared" si="29"/>
        <v/>
      </c>
      <c r="AN56" s="42" t="str">
        <f t="shared" si="30"/>
        <v/>
      </c>
      <c r="AO56" s="42" t="str">
        <f t="shared" si="31"/>
        <v/>
      </c>
      <c r="AP56" s="42" t="str">
        <f t="shared" si="32"/>
        <v/>
      </c>
      <c r="AQ56" s="41"/>
      <c r="AR56" s="38" t="str">
        <f t="shared" si="33"/>
        <v/>
      </c>
      <c r="AS56" s="38" t="str">
        <f t="shared" si="34"/>
        <v/>
      </c>
      <c r="AT56" s="32"/>
      <c r="AU56" s="32"/>
      <c r="AV56" s="32"/>
      <c r="AW56" s="41"/>
      <c r="AX56" s="41"/>
      <c r="AY56" s="41"/>
      <c r="AZ56" s="32"/>
      <c r="BA56" s="32"/>
      <c r="BB56" s="32"/>
      <c r="BC56" s="32"/>
      <c r="BD56" s="32"/>
      <c r="BE56" s="41"/>
      <c r="BF56" s="32"/>
      <c r="BG56" s="41"/>
      <c r="BH56" s="32"/>
      <c r="BI56" s="41"/>
      <c r="BJ56" s="41"/>
      <c r="BK56" s="41"/>
      <c r="BL56" s="32"/>
      <c r="BM56" s="32"/>
      <c r="BN56" s="32"/>
      <c r="BO56" s="71" t="str">
        <f>IF(BN56="","",IF(BQ56="",VLOOKUP(BN56,〒検索群馬!A:F,5,FALSE),BQ56))</f>
        <v/>
      </c>
      <c r="BP56" s="62"/>
      <c r="BQ56" s="32"/>
      <c r="BR56" s="32" t="str">
        <f t="shared" si="35"/>
        <v/>
      </c>
      <c r="BS56" s="32"/>
      <c r="BT56" s="32"/>
      <c r="BU56" s="32"/>
      <c r="BV56" s="32"/>
      <c r="BW56" s="32"/>
      <c r="BX56" s="71" t="str">
        <f>IF(BW56="","",IF(BZ56="",VLOOKUP(BW56,〒検索群馬!A:F,5,FALSE),BZ56))</f>
        <v/>
      </c>
      <c r="BY56" s="62"/>
      <c r="BZ56" s="32"/>
      <c r="CA56" s="32" t="str">
        <f t="shared" si="36"/>
        <v/>
      </c>
      <c r="CB56" s="32"/>
      <c r="CC56" s="32"/>
      <c r="CD56" s="32"/>
      <c r="CE56" s="32"/>
      <c r="CF56" s="32"/>
      <c r="CG56" s="71" t="str">
        <f>IF(CF56="","",IF(CI56="",VLOOKUP(CF56,〒検索群馬!A:E,5,FALSE),CI56))</f>
        <v/>
      </c>
      <c r="CH56" s="62"/>
      <c r="CI56" s="32"/>
      <c r="CJ56" s="32" t="str">
        <f t="shared" si="37"/>
        <v/>
      </c>
      <c r="CK56" s="32"/>
      <c r="CL56" s="32"/>
      <c r="CM56" s="32"/>
      <c r="CN56" s="32"/>
      <c r="CO56" s="71" t="str">
        <f>IF(CN56="","",IF(CQ56="",VLOOKUP(CN56,〒検索群馬!A:E,5,FALSE),CQ56))</f>
        <v/>
      </c>
      <c r="CP56" s="62"/>
      <c r="CQ56" s="32"/>
      <c r="CR56" s="32" t="str">
        <f t="shared" si="38"/>
        <v/>
      </c>
      <c r="CS56" s="32"/>
      <c r="CT56" s="32"/>
      <c r="CU56" s="32"/>
      <c r="CV56" s="32"/>
      <c r="CW56" s="71" t="str">
        <f>IF(CV56="","",IF(CY56="",VLOOKUP(CV56,〒検索群馬!A:E,5,FALSE),CY56))</f>
        <v/>
      </c>
      <c r="CX56" s="62"/>
      <c r="CY56" s="32"/>
      <c r="CZ56" s="32" t="str">
        <f t="shared" si="39"/>
        <v/>
      </c>
      <c r="DA56" s="32"/>
      <c r="DB56" s="43"/>
    </row>
    <row r="57" spans="1:106" ht="18.75" customHeight="1">
      <c r="A57" s="33">
        <v>54</v>
      </c>
      <c r="B57" s="34"/>
      <c r="C57" s="32"/>
      <c r="D57" s="38" t="str">
        <f>IF(E57="",PHONETIC(C57),入力フォーム一覧[[#This Row],[ふりがな※修正用]])</f>
        <v/>
      </c>
      <c r="E57" s="41"/>
      <c r="F57" s="41"/>
      <c r="G57" s="36"/>
      <c r="H57" s="36"/>
      <c r="I57" s="34"/>
      <c r="J57" s="41"/>
      <c r="K57" s="71" t="str">
        <f>IF(J57="","",IF(M57="",VLOOKUP(J57,〒検索群馬!A:E,5,FALSE),M57))</f>
        <v/>
      </c>
      <c r="L57" s="62"/>
      <c r="M57" s="40"/>
      <c r="N57" s="32" t="str">
        <f t="shared" si="20"/>
        <v/>
      </c>
      <c r="O57" s="32"/>
      <c r="P57" s="32"/>
      <c r="Q57" s="41"/>
      <c r="R57" s="3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42" t="str">
        <f t="shared" si="21"/>
        <v/>
      </c>
      <c r="AF57" s="42" t="str">
        <f t="shared" si="22"/>
        <v/>
      </c>
      <c r="AG57" s="42" t="str">
        <f t="shared" si="23"/>
        <v/>
      </c>
      <c r="AH57" s="42" t="str">
        <f t="shared" si="24"/>
        <v/>
      </c>
      <c r="AI57" s="42" t="str">
        <f t="shared" si="25"/>
        <v/>
      </c>
      <c r="AJ57" s="42" t="str">
        <f t="shared" si="26"/>
        <v/>
      </c>
      <c r="AK57" s="42" t="str">
        <f t="shared" si="27"/>
        <v/>
      </c>
      <c r="AL57" s="42" t="str">
        <f t="shared" si="28"/>
        <v/>
      </c>
      <c r="AM57" s="42" t="str">
        <f t="shared" si="29"/>
        <v/>
      </c>
      <c r="AN57" s="42" t="str">
        <f t="shared" si="30"/>
        <v/>
      </c>
      <c r="AO57" s="42" t="str">
        <f t="shared" si="31"/>
        <v/>
      </c>
      <c r="AP57" s="42" t="str">
        <f t="shared" si="32"/>
        <v/>
      </c>
      <c r="AQ57" s="41"/>
      <c r="AR57" s="38" t="str">
        <f t="shared" si="33"/>
        <v/>
      </c>
      <c r="AS57" s="38" t="str">
        <f t="shared" si="34"/>
        <v/>
      </c>
      <c r="AT57" s="32"/>
      <c r="AU57" s="32"/>
      <c r="AV57" s="32"/>
      <c r="AW57" s="41"/>
      <c r="AX57" s="41"/>
      <c r="AY57" s="41"/>
      <c r="AZ57" s="32"/>
      <c r="BA57" s="32"/>
      <c r="BB57" s="32"/>
      <c r="BC57" s="32"/>
      <c r="BD57" s="32"/>
      <c r="BE57" s="41"/>
      <c r="BF57" s="32"/>
      <c r="BG57" s="41"/>
      <c r="BH57" s="32"/>
      <c r="BI57" s="41"/>
      <c r="BJ57" s="41"/>
      <c r="BK57" s="41"/>
      <c r="BL57" s="32"/>
      <c r="BM57" s="32"/>
      <c r="BN57" s="32"/>
      <c r="BO57" s="71" t="str">
        <f>IF(BN57="","",IF(BQ57="",VLOOKUP(BN57,〒検索群馬!A:F,5,FALSE),BQ57))</f>
        <v/>
      </c>
      <c r="BP57" s="62"/>
      <c r="BQ57" s="32"/>
      <c r="BR57" s="32" t="str">
        <f t="shared" si="35"/>
        <v/>
      </c>
      <c r="BS57" s="32"/>
      <c r="BT57" s="32"/>
      <c r="BU57" s="32"/>
      <c r="BV57" s="32"/>
      <c r="BW57" s="32"/>
      <c r="BX57" s="71" t="str">
        <f>IF(BW57="","",IF(BZ57="",VLOOKUP(BW57,〒検索群馬!A:F,5,FALSE),BZ57))</f>
        <v/>
      </c>
      <c r="BY57" s="62"/>
      <c r="BZ57" s="32"/>
      <c r="CA57" s="32" t="str">
        <f t="shared" si="36"/>
        <v/>
      </c>
      <c r="CB57" s="32"/>
      <c r="CC57" s="32"/>
      <c r="CD57" s="32"/>
      <c r="CE57" s="32"/>
      <c r="CF57" s="32"/>
      <c r="CG57" s="71" t="str">
        <f>IF(CF57="","",IF(CI57="",VLOOKUP(CF57,〒検索群馬!A:E,5,FALSE),CI57))</f>
        <v/>
      </c>
      <c r="CH57" s="62"/>
      <c r="CI57" s="32"/>
      <c r="CJ57" s="32" t="str">
        <f t="shared" si="37"/>
        <v/>
      </c>
      <c r="CK57" s="32"/>
      <c r="CL57" s="32"/>
      <c r="CM57" s="32"/>
      <c r="CN57" s="32"/>
      <c r="CO57" s="71" t="str">
        <f>IF(CN57="","",IF(CQ57="",VLOOKUP(CN57,〒検索群馬!A:E,5,FALSE),CQ57))</f>
        <v/>
      </c>
      <c r="CP57" s="62"/>
      <c r="CQ57" s="32"/>
      <c r="CR57" s="32" t="str">
        <f t="shared" si="38"/>
        <v/>
      </c>
      <c r="CS57" s="32"/>
      <c r="CT57" s="32"/>
      <c r="CU57" s="32"/>
      <c r="CV57" s="32"/>
      <c r="CW57" s="71" t="str">
        <f>IF(CV57="","",IF(CY57="",VLOOKUP(CV57,〒検索群馬!A:E,5,FALSE),CY57))</f>
        <v/>
      </c>
      <c r="CX57" s="62"/>
      <c r="CY57" s="32"/>
      <c r="CZ57" s="32" t="str">
        <f t="shared" si="39"/>
        <v/>
      </c>
      <c r="DA57" s="32"/>
      <c r="DB57" s="43"/>
    </row>
    <row r="58" spans="1:106" ht="18.75" customHeight="1">
      <c r="A58" s="33">
        <v>55</v>
      </c>
      <c r="B58" s="34"/>
      <c r="C58" s="32"/>
      <c r="D58" s="38" t="str">
        <f>IF(E58="",PHONETIC(C58),入力フォーム一覧[[#This Row],[ふりがな※修正用]])</f>
        <v/>
      </c>
      <c r="E58" s="41"/>
      <c r="F58" s="41"/>
      <c r="G58" s="36"/>
      <c r="H58" s="36"/>
      <c r="I58" s="34"/>
      <c r="J58" s="41"/>
      <c r="K58" s="71" t="str">
        <f>IF(J58="","",IF(M58="",VLOOKUP(J58,〒検索群馬!A:E,5,FALSE),M58))</f>
        <v/>
      </c>
      <c r="L58" s="62"/>
      <c r="M58" s="40"/>
      <c r="N58" s="32" t="str">
        <f t="shared" si="20"/>
        <v/>
      </c>
      <c r="O58" s="32"/>
      <c r="P58" s="32"/>
      <c r="Q58" s="41"/>
      <c r="R58" s="3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42" t="str">
        <f t="shared" si="21"/>
        <v/>
      </c>
      <c r="AF58" s="42" t="str">
        <f t="shared" si="22"/>
        <v/>
      </c>
      <c r="AG58" s="42" t="str">
        <f t="shared" si="23"/>
        <v/>
      </c>
      <c r="AH58" s="42" t="str">
        <f t="shared" si="24"/>
        <v/>
      </c>
      <c r="AI58" s="42" t="str">
        <f t="shared" si="25"/>
        <v/>
      </c>
      <c r="AJ58" s="42" t="str">
        <f t="shared" si="26"/>
        <v/>
      </c>
      <c r="AK58" s="42" t="str">
        <f t="shared" si="27"/>
        <v/>
      </c>
      <c r="AL58" s="42" t="str">
        <f t="shared" si="28"/>
        <v/>
      </c>
      <c r="AM58" s="42" t="str">
        <f t="shared" si="29"/>
        <v/>
      </c>
      <c r="AN58" s="42" t="str">
        <f t="shared" si="30"/>
        <v/>
      </c>
      <c r="AO58" s="42" t="str">
        <f t="shared" si="31"/>
        <v/>
      </c>
      <c r="AP58" s="42" t="str">
        <f t="shared" si="32"/>
        <v/>
      </c>
      <c r="AQ58" s="41"/>
      <c r="AR58" s="38" t="str">
        <f t="shared" si="33"/>
        <v/>
      </c>
      <c r="AS58" s="38" t="str">
        <f t="shared" si="34"/>
        <v/>
      </c>
      <c r="AT58" s="32"/>
      <c r="AU58" s="32"/>
      <c r="AV58" s="32"/>
      <c r="AW58" s="41"/>
      <c r="AX58" s="41"/>
      <c r="AY58" s="41"/>
      <c r="AZ58" s="32"/>
      <c r="BA58" s="32"/>
      <c r="BB58" s="32"/>
      <c r="BC58" s="32"/>
      <c r="BD58" s="32"/>
      <c r="BE58" s="41"/>
      <c r="BF58" s="32"/>
      <c r="BG58" s="41"/>
      <c r="BH58" s="32"/>
      <c r="BI58" s="41"/>
      <c r="BJ58" s="41"/>
      <c r="BK58" s="41"/>
      <c r="BL58" s="32"/>
      <c r="BM58" s="32"/>
      <c r="BN58" s="32"/>
      <c r="BO58" s="71" t="str">
        <f>IF(BN58="","",IF(BQ58="",VLOOKUP(BN58,〒検索群馬!A:F,5,FALSE),BQ58))</f>
        <v/>
      </c>
      <c r="BP58" s="62"/>
      <c r="BQ58" s="32"/>
      <c r="BR58" s="32" t="str">
        <f t="shared" si="35"/>
        <v/>
      </c>
      <c r="BS58" s="32"/>
      <c r="BT58" s="32"/>
      <c r="BU58" s="32"/>
      <c r="BV58" s="32"/>
      <c r="BW58" s="32"/>
      <c r="BX58" s="71" t="str">
        <f>IF(BW58="","",IF(BZ58="",VLOOKUP(BW58,〒検索群馬!A:F,5,FALSE),BZ58))</f>
        <v/>
      </c>
      <c r="BY58" s="62"/>
      <c r="BZ58" s="32"/>
      <c r="CA58" s="32" t="str">
        <f t="shared" si="36"/>
        <v/>
      </c>
      <c r="CB58" s="32"/>
      <c r="CC58" s="32"/>
      <c r="CD58" s="32"/>
      <c r="CE58" s="32"/>
      <c r="CF58" s="32"/>
      <c r="CG58" s="71" t="str">
        <f>IF(CF58="","",IF(CI58="",VLOOKUP(CF58,〒検索群馬!A:E,5,FALSE),CI58))</f>
        <v/>
      </c>
      <c r="CH58" s="62"/>
      <c r="CI58" s="32"/>
      <c r="CJ58" s="32" t="str">
        <f t="shared" si="37"/>
        <v/>
      </c>
      <c r="CK58" s="32"/>
      <c r="CL58" s="32"/>
      <c r="CM58" s="32"/>
      <c r="CN58" s="32"/>
      <c r="CO58" s="71" t="str">
        <f>IF(CN58="","",IF(CQ58="",VLOOKUP(CN58,〒検索群馬!A:E,5,FALSE),CQ58))</f>
        <v/>
      </c>
      <c r="CP58" s="62"/>
      <c r="CQ58" s="32"/>
      <c r="CR58" s="32" t="str">
        <f t="shared" si="38"/>
        <v/>
      </c>
      <c r="CS58" s="32"/>
      <c r="CT58" s="32"/>
      <c r="CU58" s="32"/>
      <c r="CV58" s="32"/>
      <c r="CW58" s="71" t="str">
        <f>IF(CV58="","",IF(CY58="",VLOOKUP(CV58,〒検索群馬!A:E,5,FALSE),CY58))</f>
        <v/>
      </c>
      <c r="CX58" s="62"/>
      <c r="CY58" s="32"/>
      <c r="CZ58" s="32" t="str">
        <f t="shared" si="39"/>
        <v/>
      </c>
      <c r="DA58" s="32"/>
      <c r="DB58" s="43"/>
    </row>
    <row r="59" spans="1:106" ht="18.75" customHeight="1">
      <c r="A59" s="33">
        <v>56</v>
      </c>
      <c r="B59" s="34"/>
      <c r="C59" s="32"/>
      <c r="D59" s="38" t="str">
        <f>IF(E59="",PHONETIC(C59),入力フォーム一覧[[#This Row],[ふりがな※修正用]])</f>
        <v/>
      </c>
      <c r="E59" s="41"/>
      <c r="F59" s="41"/>
      <c r="G59" s="36"/>
      <c r="H59" s="36"/>
      <c r="I59" s="34"/>
      <c r="J59" s="41"/>
      <c r="K59" s="71" t="str">
        <f>IF(J59="","",IF(M59="",VLOOKUP(J59,〒検索群馬!A:E,5,FALSE),M59))</f>
        <v/>
      </c>
      <c r="L59" s="62"/>
      <c r="M59" s="40"/>
      <c r="N59" s="32" t="str">
        <f t="shared" si="20"/>
        <v/>
      </c>
      <c r="O59" s="32"/>
      <c r="P59" s="32"/>
      <c r="Q59" s="41"/>
      <c r="R59" s="3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42" t="str">
        <f t="shared" si="21"/>
        <v/>
      </c>
      <c r="AF59" s="42" t="str">
        <f t="shared" si="22"/>
        <v/>
      </c>
      <c r="AG59" s="42" t="str">
        <f t="shared" si="23"/>
        <v/>
      </c>
      <c r="AH59" s="42" t="str">
        <f t="shared" si="24"/>
        <v/>
      </c>
      <c r="AI59" s="42" t="str">
        <f t="shared" si="25"/>
        <v/>
      </c>
      <c r="AJ59" s="42" t="str">
        <f t="shared" si="26"/>
        <v/>
      </c>
      <c r="AK59" s="42" t="str">
        <f t="shared" si="27"/>
        <v/>
      </c>
      <c r="AL59" s="42" t="str">
        <f t="shared" si="28"/>
        <v/>
      </c>
      <c r="AM59" s="42" t="str">
        <f t="shared" si="29"/>
        <v/>
      </c>
      <c r="AN59" s="42" t="str">
        <f t="shared" si="30"/>
        <v/>
      </c>
      <c r="AO59" s="42" t="str">
        <f t="shared" si="31"/>
        <v/>
      </c>
      <c r="AP59" s="42" t="str">
        <f t="shared" si="32"/>
        <v/>
      </c>
      <c r="AQ59" s="41"/>
      <c r="AR59" s="38" t="str">
        <f t="shared" si="33"/>
        <v/>
      </c>
      <c r="AS59" s="38" t="str">
        <f t="shared" si="34"/>
        <v/>
      </c>
      <c r="AT59" s="32"/>
      <c r="AU59" s="32"/>
      <c r="AV59" s="32"/>
      <c r="AW59" s="41"/>
      <c r="AX59" s="41"/>
      <c r="AY59" s="41"/>
      <c r="AZ59" s="32"/>
      <c r="BA59" s="32"/>
      <c r="BB59" s="32"/>
      <c r="BC59" s="32"/>
      <c r="BD59" s="32"/>
      <c r="BE59" s="41"/>
      <c r="BF59" s="32"/>
      <c r="BG59" s="41"/>
      <c r="BH59" s="32"/>
      <c r="BI59" s="41"/>
      <c r="BJ59" s="41"/>
      <c r="BK59" s="41"/>
      <c r="BL59" s="32"/>
      <c r="BM59" s="32"/>
      <c r="BN59" s="32"/>
      <c r="BO59" s="71" t="str">
        <f>IF(BN59="","",IF(BQ59="",VLOOKUP(BN59,〒検索群馬!A:F,5,FALSE),BQ59))</f>
        <v/>
      </c>
      <c r="BP59" s="62"/>
      <c r="BQ59" s="32"/>
      <c r="BR59" s="32" t="str">
        <f t="shared" si="35"/>
        <v/>
      </c>
      <c r="BS59" s="32"/>
      <c r="BT59" s="32"/>
      <c r="BU59" s="32"/>
      <c r="BV59" s="32"/>
      <c r="BW59" s="32"/>
      <c r="BX59" s="71" t="str">
        <f>IF(BW59="","",IF(BZ59="",VLOOKUP(BW59,〒検索群馬!A:F,5,FALSE),BZ59))</f>
        <v/>
      </c>
      <c r="BY59" s="62"/>
      <c r="BZ59" s="32"/>
      <c r="CA59" s="32" t="str">
        <f t="shared" si="36"/>
        <v/>
      </c>
      <c r="CB59" s="32"/>
      <c r="CC59" s="32"/>
      <c r="CD59" s="32"/>
      <c r="CE59" s="32"/>
      <c r="CF59" s="32"/>
      <c r="CG59" s="71" t="str">
        <f>IF(CF59="","",IF(CI59="",VLOOKUP(CF59,〒検索群馬!A:E,5,FALSE),CI59))</f>
        <v/>
      </c>
      <c r="CH59" s="62"/>
      <c r="CI59" s="32"/>
      <c r="CJ59" s="32" t="str">
        <f t="shared" si="37"/>
        <v/>
      </c>
      <c r="CK59" s="32"/>
      <c r="CL59" s="32"/>
      <c r="CM59" s="32"/>
      <c r="CN59" s="32"/>
      <c r="CO59" s="71" t="str">
        <f>IF(CN59="","",IF(CQ59="",VLOOKUP(CN59,〒検索群馬!A:E,5,FALSE),CQ59))</f>
        <v/>
      </c>
      <c r="CP59" s="62"/>
      <c r="CQ59" s="32"/>
      <c r="CR59" s="32" t="str">
        <f t="shared" si="38"/>
        <v/>
      </c>
      <c r="CS59" s="32"/>
      <c r="CT59" s="32"/>
      <c r="CU59" s="32"/>
      <c r="CV59" s="32"/>
      <c r="CW59" s="71" t="str">
        <f>IF(CV59="","",IF(CY59="",VLOOKUP(CV59,〒検索群馬!A:E,5,FALSE),CY59))</f>
        <v/>
      </c>
      <c r="CX59" s="62"/>
      <c r="CY59" s="32"/>
      <c r="CZ59" s="32" t="str">
        <f t="shared" si="39"/>
        <v/>
      </c>
      <c r="DA59" s="32"/>
      <c r="DB59" s="43"/>
    </row>
    <row r="60" spans="1:106" ht="18.75" customHeight="1">
      <c r="A60" s="33">
        <v>57</v>
      </c>
      <c r="B60" s="34"/>
      <c r="C60" s="32"/>
      <c r="D60" s="38" t="str">
        <f>IF(E60="",PHONETIC(C60),入力フォーム一覧[[#This Row],[ふりがな※修正用]])</f>
        <v/>
      </c>
      <c r="E60" s="41"/>
      <c r="F60" s="41"/>
      <c r="G60" s="36"/>
      <c r="H60" s="36"/>
      <c r="I60" s="34"/>
      <c r="J60" s="41"/>
      <c r="K60" s="71" t="str">
        <f>IF(J60="","",IF(M60="",VLOOKUP(J60,〒検索群馬!A:E,5,FALSE),M60))</f>
        <v/>
      </c>
      <c r="L60" s="62"/>
      <c r="M60" s="40"/>
      <c r="N60" s="32" t="str">
        <f t="shared" si="20"/>
        <v/>
      </c>
      <c r="O60" s="32"/>
      <c r="P60" s="32"/>
      <c r="Q60" s="41"/>
      <c r="R60" s="32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42" t="str">
        <f t="shared" si="21"/>
        <v/>
      </c>
      <c r="AF60" s="42" t="str">
        <f t="shared" si="22"/>
        <v/>
      </c>
      <c r="AG60" s="42" t="str">
        <f t="shared" si="23"/>
        <v/>
      </c>
      <c r="AH60" s="42" t="str">
        <f t="shared" si="24"/>
        <v/>
      </c>
      <c r="AI60" s="42" t="str">
        <f t="shared" si="25"/>
        <v/>
      </c>
      <c r="AJ60" s="42" t="str">
        <f t="shared" si="26"/>
        <v/>
      </c>
      <c r="AK60" s="42" t="str">
        <f t="shared" si="27"/>
        <v/>
      </c>
      <c r="AL60" s="42" t="str">
        <f t="shared" si="28"/>
        <v/>
      </c>
      <c r="AM60" s="42" t="str">
        <f t="shared" si="29"/>
        <v/>
      </c>
      <c r="AN60" s="42" t="str">
        <f t="shared" si="30"/>
        <v/>
      </c>
      <c r="AO60" s="42" t="str">
        <f t="shared" si="31"/>
        <v/>
      </c>
      <c r="AP60" s="42" t="str">
        <f t="shared" si="32"/>
        <v/>
      </c>
      <c r="AQ60" s="41"/>
      <c r="AR60" s="38" t="str">
        <f t="shared" si="33"/>
        <v/>
      </c>
      <c r="AS60" s="38" t="str">
        <f t="shared" si="34"/>
        <v/>
      </c>
      <c r="AT60" s="32"/>
      <c r="AU60" s="32"/>
      <c r="AV60" s="32"/>
      <c r="AW60" s="41"/>
      <c r="AX60" s="41"/>
      <c r="AY60" s="41"/>
      <c r="AZ60" s="32"/>
      <c r="BA60" s="32"/>
      <c r="BB60" s="32"/>
      <c r="BC60" s="32"/>
      <c r="BD60" s="32"/>
      <c r="BE60" s="41"/>
      <c r="BF60" s="32"/>
      <c r="BG60" s="41"/>
      <c r="BH60" s="32"/>
      <c r="BI60" s="41"/>
      <c r="BJ60" s="41"/>
      <c r="BK60" s="41"/>
      <c r="BL60" s="32"/>
      <c r="BM60" s="32"/>
      <c r="BN60" s="32"/>
      <c r="BO60" s="71" t="str">
        <f>IF(BN60="","",IF(BQ60="",VLOOKUP(BN60,〒検索群馬!A:F,5,FALSE),BQ60))</f>
        <v/>
      </c>
      <c r="BP60" s="62"/>
      <c r="BQ60" s="32"/>
      <c r="BR60" s="32" t="str">
        <f t="shared" si="35"/>
        <v/>
      </c>
      <c r="BS60" s="32"/>
      <c r="BT60" s="32"/>
      <c r="BU60" s="32"/>
      <c r="BV60" s="32"/>
      <c r="BW60" s="32"/>
      <c r="BX60" s="71" t="str">
        <f>IF(BW60="","",IF(BZ60="",VLOOKUP(BW60,〒検索群馬!A:F,5,FALSE),BZ60))</f>
        <v/>
      </c>
      <c r="BY60" s="62"/>
      <c r="BZ60" s="32"/>
      <c r="CA60" s="32" t="str">
        <f t="shared" si="36"/>
        <v/>
      </c>
      <c r="CB60" s="32"/>
      <c r="CC60" s="32"/>
      <c r="CD60" s="32"/>
      <c r="CE60" s="32"/>
      <c r="CF60" s="32"/>
      <c r="CG60" s="71" t="str">
        <f>IF(CF60="","",IF(CI60="",VLOOKUP(CF60,〒検索群馬!A:E,5,FALSE),CI60))</f>
        <v/>
      </c>
      <c r="CH60" s="62"/>
      <c r="CI60" s="32"/>
      <c r="CJ60" s="32" t="str">
        <f t="shared" si="37"/>
        <v/>
      </c>
      <c r="CK60" s="32"/>
      <c r="CL60" s="32"/>
      <c r="CM60" s="32"/>
      <c r="CN60" s="32"/>
      <c r="CO60" s="71" t="str">
        <f>IF(CN60="","",IF(CQ60="",VLOOKUP(CN60,〒検索群馬!A:E,5,FALSE),CQ60))</f>
        <v/>
      </c>
      <c r="CP60" s="62"/>
      <c r="CQ60" s="32"/>
      <c r="CR60" s="32" t="str">
        <f t="shared" si="38"/>
        <v/>
      </c>
      <c r="CS60" s="32"/>
      <c r="CT60" s="32"/>
      <c r="CU60" s="32"/>
      <c r="CV60" s="32"/>
      <c r="CW60" s="71" t="str">
        <f>IF(CV60="","",IF(CY60="",VLOOKUP(CV60,〒検索群馬!A:E,5,FALSE),CY60))</f>
        <v/>
      </c>
      <c r="CX60" s="62"/>
      <c r="CY60" s="32"/>
      <c r="CZ60" s="32" t="str">
        <f t="shared" si="39"/>
        <v/>
      </c>
      <c r="DA60" s="32"/>
      <c r="DB60" s="43"/>
    </row>
    <row r="61" spans="1:106" ht="18.75" customHeight="1">
      <c r="A61" s="33">
        <v>58</v>
      </c>
      <c r="B61" s="34"/>
      <c r="C61" s="32"/>
      <c r="D61" s="38" t="str">
        <f>IF(E61="",PHONETIC(C61),入力フォーム一覧[[#This Row],[ふりがな※修正用]])</f>
        <v/>
      </c>
      <c r="E61" s="41"/>
      <c r="F61" s="41"/>
      <c r="G61" s="36"/>
      <c r="H61" s="36"/>
      <c r="I61" s="34"/>
      <c r="J61" s="41"/>
      <c r="K61" s="71" t="str">
        <f>IF(J61="","",IF(M61="",VLOOKUP(J61,〒検索群馬!A:E,5,FALSE),M61))</f>
        <v/>
      </c>
      <c r="L61" s="62"/>
      <c r="M61" s="40"/>
      <c r="N61" s="32" t="str">
        <f t="shared" si="20"/>
        <v/>
      </c>
      <c r="O61" s="32"/>
      <c r="P61" s="32"/>
      <c r="Q61" s="41"/>
      <c r="R61" s="3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42" t="str">
        <f t="shared" si="21"/>
        <v/>
      </c>
      <c r="AF61" s="42" t="str">
        <f t="shared" si="22"/>
        <v/>
      </c>
      <c r="AG61" s="42" t="str">
        <f t="shared" si="23"/>
        <v/>
      </c>
      <c r="AH61" s="42" t="str">
        <f t="shared" si="24"/>
        <v/>
      </c>
      <c r="AI61" s="42" t="str">
        <f t="shared" si="25"/>
        <v/>
      </c>
      <c r="AJ61" s="42" t="str">
        <f t="shared" si="26"/>
        <v/>
      </c>
      <c r="AK61" s="42" t="str">
        <f t="shared" si="27"/>
        <v/>
      </c>
      <c r="AL61" s="42" t="str">
        <f t="shared" si="28"/>
        <v/>
      </c>
      <c r="AM61" s="42" t="str">
        <f t="shared" si="29"/>
        <v/>
      </c>
      <c r="AN61" s="42" t="str">
        <f t="shared" si="30"/>
        <v/>
      </c>
      <c r="AO61" s="42" t="str">
        <f t="shared" si="31"/>
        <v/>
      </c>
      <c r="AP61" s="42" t="str">
        <f t="shared" si="32"/>
        <v/>
      </c>
      <c r="AQ61" s="41"/>
      <c r="AR61" s="38" t="str">
        <f t="shared" si="33"/>
        <v/>
      </c>
      <c r="AS61" s="38" t="str">
        <f t="shared" si="34"/>
        <v/>
      </c>
      <c r="AT61" s="32"/>
      <c r="AU61" s="32"/>
      <c r="AV61" s="32"/>
      <c r="AW61" s="41"/>
      <c r="AX61" s="41"/>
      <c r="AY61" s="41"/>
      <c r="AZ61" s="32"/>
      <c r="BA61" s="32"/>
      <c r="BB61" s="32"/>
      <c r="BC61" s="32"/>
      <c r="BD61" s="32"/>
      <c r="BE61" s="41"/>
      <c r="BF61" s="32"/>
      <c r="BG61" s="41"/>
      <c r="BH61" s="32"/>
      <c r="BI61" s="41"/>
      <c r="BJ61" s="41"/>
      <c r="BK61" s="41"/>
      <c r="BL61" s="32"/>
      <c r="BM61" s="32"/>
      <c r="BN61" s="32"/>
      <c r="BO61" s="71" t="str">
        <f>IF(BN61="","",IF(BQ61="",VLOOKUP(BN61,〒検索群馬!A:F,5,FALSE),BQ61))</f>
        <v/>
      </c>
      <c r="BP61" s="62"/>
      <c r="BQ61" s="32"/>
      <c r="BR61" s="32" t="str">
        <f t="shared" si="35"/>
        <v/>
      </c>
      <c r="BS61" s="32"/>
      <c r="BT61" s="32"/>
      <c r="BU61" s="32"/>
      <c r="BV61" s="32"/>
      <c r="BW61" s="32"/>
      <c r="BX61" s="71" t="str">
        <f>IF(BW61="","",IF(BZ61="",VLOOKUP(BW61,〒検索群馬!A:F,5,FALSE),BZ61))</f>
        <v/>
      </c>
      <c r="BY61" s="62"/>
      <c r="BZ61" s="32"/>
      <c r="CA61" s="32" t="str">
        <f t="shared" si="36"/>
        <v/>
      </c>
      <c r="CB61" s="32"/>
      <c r="CC61" s="32"/>
      <c r="CD61" s="32"/>
      <c r="CE61" s="32"/>
      <c r="CF61" s="32"/>
      <c r="CG61" s="71" t="str">
        <f>IF(CF61="","",IF(CI61="",VLOOKUP(CF61,〒検索群馬!A:E,5,FALSE),CI61))</f>
        <v/>
      </c>
      <c r="CH61" s="62"/>
      <c r="CI61" s="32"/>
      <c r="CJ61" s="32" t="str">
        <f t="shared" si="37"/>
        <v/>
      </c>
      <c r="CK61" s="32"/>
      <c r="CL61" s="32"/>
      <c r="CM61" s="32"/>
      <c r="CN61" s="32"/>
      <c r="CO61" s="71" t="str">
        <f>IF(CN61="","",IF(CQ61="",VLOOKUP(CN61,〒検索群馬!A:E,5,FALSE),CQ61))</f>
        <v/>
      </c>
      <c r="CP61" s="62"/>
      <c r="CQ61" s="32"/>
      <c r="CR61" s="32" t="str">
        <f t="shared" si="38"/>
        <v/>
      </c>
      <c r="CS61" s="32"/>
      <c r="CT61" s="32"/>
      <c r="CU61" s="32"/>
      <c r="CV61" s="32"/>
      <c r="CW61" s="71" t="str">
        <f>IF(CV61="","",IF(CY61="",VLOOKUP(CV61,〒検索群馬!A:E,5,FALSE),CY61))</f>
        <v/>
      </c>
      <c r="CX61" s="62"/>
      <c r="CY61" s="32"/>
      <c r="CZ61" s="32" t="str">
        <f t="shared" si="39"/>
        <v/>
      </c>
      <c r="DA61" s="32"/>
      <c r="DB61" s="43"/>
    </row>
    <row r="62" spans="1:106" ht="18.75" customHeight="1">
      <c r="A62" s="33">
        <v>59</v>
      </c>
      <c r="B62" s="34"/>
      <c r="C62" s="32"/>
      <c r="D62" s="38" t="str">
        <f>IF(E62="",PHONETIC(C62),入力フォーム一覧[[#This Row],[ふりがな※修正用]])</f>
        <v/>
      </c>
      <c r="E62" s="41"/>
      <c r="F62" s="41"/>
      <c r="G62" s="36"/>
      <c r="H62" s="36"/>
      <c r="I62" s="34"/>
      <c r="J62" s="41"/>
      <c r="K62" s="71" t="str">
        <f>IF(J62="","",IF(M62="",VLOOKUP(J62,〒検索群馬!A:E,5,FALSE),M62))</f>
        <v/>
      </c>
      <c r="L62" s="62"/>
      <c r="M62" s="40"/>
      <c r="N62" s="32" t="str">
        <f t="shared" si="20"/>
        <v/>
      </c>
      <c r="O62" s="32"/>
      <c r="P62" s="32"/>
      <c r="Q62" s="41"/>
      <c r="R62" s="3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42" t="str">
        <f t="shared" si="21"/>
        <v/>
      </c>
      <c r="AF62" s="42" t="str">
        <f t="shared" si="22"/>
        <v/>
      </c>
      <c r="AG62" s="42" t="str">
        <f t="shared" si="23"/>
        <v/>
      </c>
      <c r="AH62" s="42" t="str">
        <f t="shared" si="24"/>
        <v/>
      </c>
      <c r="AI62" s="42" t="str">
        <f t="shared" si="25"/>
        <v/>
      </c>
      <c r="AJ62" s="42" t="str">
        <f t="shared" si="26"/>
        <v/>
      </c>
      <c r="AK62" s="42" t="str">
        <f t="shared" si="27"/>
        <v/>
      </c>
      <c r="AL62" s="42" t="str">
        <f t="shared" si="28"/>
        <v/>
      </c>
      <c r="AM62" s="42" t="str">
        <f t="shared" si="29"/>
        <v/>
      </c>
      <c r="AN62" s="42" t="str">
        <f t="shared" si="30"/>
        <v/>
      </c>
      <c r="AO62" s="42" t="str">
        <f t="shared" si="31"/>
        <v/>
      </c>
      <c r="AP62" s="42" t="str">
        <f t="shared" si="32"/>
        <v/>
      </c>
      <c r="AQ62" s="41"/>
      <c r="AR62" s="38" t="str">
        <f t="shared" si="33"/>
        <v/>
      </c>
      <c r="AS62" s="38" t="str">
        <f t="shared" si="34"/>
        <v/>
      </c>
      <c r="AT62" s="32"/>
      <c r="AU62" s="32"/>
      <c r="AV62" s="32"/>
      <c r="AW62" s="41"/>
      <c r="AX62" s="41"/>
      <c r="AY62" s="41"/>
      <c r="AZ62" s="32"/>
      <c r="BA62" s="32"/>
      <c r="BB62" s="32"/>
      <c r="BC62" s="32"/>
      <c r="BD62" s="32"/>
      <c r="BE62" s="41"/>
      <c r="BF62" s="32"/>
      <c r="BG62" s="41"/>
      <c r="BH62" s="32"/>
      <c r="BI62" s="41"/>
      <c r="BJ62" s="41"/>
      <c r="BK62" s="41"/>
      <c r="BL62" s="32"/>
      <c r="BM62" s="32"/>
      <c r="BN62" s="32"/>
      <c r="BO62" s="71" t="str">
        <f>IF(BN62="","",IF(BQ62="",VLOOKUP(BN62,〒検索群馬!A:F,5,FALSE),BQ62))</f>
        <v/>
      </c>
      <c r="BP62" s="62"/>
      <c r="BQ62" s="32"/>
      <c r="BR62" s="32" t="str">
        <f t="shared" si="35"/>
        <v/>
      </c>
      <c r="BS62" s="32"/>
      <c r="BT62" s="32"/>
      <c r="BU62" s="32"/>
      <c r="BV62" s="32"/>
      <c r="BW62" s="32"/>
      <c r="BX62" s="71" t="str">
        <f>IF(BW62="","",IF(BZ62="",VLOOKUP(BW62,〒検索群馬!A:F,5,FALSE),BZ62))</f>
        <v/>
      </c>
      <c r="BY62" s="62"/>
      <c r="BZ62" s="32"/>
      <c r="CA62" s="32" t="str">
        <f t="shared" si="36"/>
        <v/>
      </c>
      <c r="CB62" s="32"/>
      <c r="CC62" s="32"/>
      <c r="CD62" s="32"/>
      <c r="CE62" s="32"/>
      <c r="CF62" s="32"/>
      <c r="CG62" s="71" t="str">
        <f>IF(CF62="","",IF(CI62="",VLOOKUP(CF62,〒検索群馬!A:E,5,FALSE),CI62))</f>
        <v/>
      </c>
      <c r="CH62" s="62"/>
      <c r="CI62" s="32"/>
      <c r="CJ62" s="32" t="str">
        <f t="shared" si="37"/>
        <v/>
      </c>
      <c r="CK62" s="32"/>
      <c r="CL62" s="32"/>
      <c r="CM62" s="32"/>
      <c r="CN62" s="32"/>
      <c r="CO62" s="71" t="str">
        <f>IF(CN62="","",IF(CQ62="",VLOOKUP(CN62,〒検索群馬!A:E,5,FALSE),CQ62))</f>
        <v/>
      </c>
      <c r="CP62" s="62"/>
      <c r="CQ62" s="32"/>
      <c r="CR62" s="32" t="str">
        <f t="shared" si="38"/>
        <v/>
      </c>
      <c r="CS62" s="32"/>
      <c r="CT62" s="32"/>
      <c r="CU62" s="32"/>
      <c r="CV62" s="32"/>
      <c r="CW62" s="71" t="str">
        <f>IF(CV62="","",IF(CY62="",VLOOKUP(CV62,〒検索群馬!A:E,5,FALSE),CY62))</f>
        <v/>
      </c>
      <c r="CX62" s="62"/>
      <c r="CY62" s="32"/>
      <c r="CZ62" s="32" t="str">
        <f t="shared" si="39"/>
        <v/>
      </c>
      <c r="DA62" s="32"/>
      <c r="DB62" s="43"/>
    </row>
    <row r="63" spans="1:106" ht="18.75" customHeight="1">
      <c r="A63" s="33">
        <v>60</v>
      </c>
      <c r="B63" s="34"/>
      <c r="C63" s="32"/>
      <c r="D63" s="38" t="str">
        <f>IF(E63="",PHONETIC(C63),入力フォーム一覧[[#This Row],[ふりがな※修正用]])</f>
        <v/>
      </c>
      <c r="E63" s="41"/>
      <c r="F63" s="41"/>
      <c r="G63" s="36"/>
      <c r="H63" s="36"/>
      <c r="I63" s="34"/>
      <c r="J63" s="41"/>
      <c r="K63" s="71" t="str">
        <f>IF(J63="","",IF(M63="",VLOOKUP(J63,〒検索群馬!A:E,5,FALSE),M63))</f>
        <v/>
      </c>
      <c r="L63" s="62"/>
      <c r="M63" s="40"/>
      <c r="N63" s="32" t="str">
        <f t="shared" si="20"/>
        <v/>
      </c>
      <c r="O63" s="32"/>
      <c r="P63" s="32"/>
      <c r="Q63" s="41"/>
      <c r="R63" s="3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42" t="str">
        <f t="shared" si="21"/>
        <v/>
      </c>
      <c r="AF63" s="42" t="str">
        <f t="shared" si="22"/>
        <v/>
      </c>
      <c r="AG63" s="42" t="str">
        <f t="shared" si="23"/>
        <v/>
      </c>
      <c r="AH63" s="42" t="str">
        <f t="shared" si="24"/>
        <v/>
      </c>
      <c r="AI63" s="42" t="str">
        <f t="shared" si="25"/>
        <v/>
      </c>
      <c r="AJ63" s="42" t="str">
        <f t="shared" si="26"/>
        <v/>
      </c>
      <c r="AK63" s="42" t="str">
        <f t="shared" si="27"/>
        <v/>
      </c>
      <c r="AL63" s="42" t="str">
        <f t="shared" si="28"/>
        <v/>
      </c>
      <c r="AM63" s="42" t="str">
        <f t="shared" si="29"/>
        <v/>
      </c>
      <c r="AN63" s="42" t="str">
        <f t="shared" si="30"/>
        <v/>
      </c>
      <c r="AO63" s="42" t="str">
        <f t="shared" si="31"/>
        <v/>
      </c>
      <c r="AP63" s="42" t="str">
        <f t="shared" si="32"/>
        <v/>
      </c>
      <c r="AQ63" s="41"/>
      <c r="AR63" s="38" t="str">
        <f t="shared" si="33"/>
        <v/>
      </c>
      <c r="AS63" s="38" t="str">
        <f t="shared" si="34"/>
        <v/>
      </c>
      <c r="AT63" s="32"/>
      <c r="AU63" s="32"/>
      <c r="AV63" s="32"/>
      <c r="AW63" s="41"/>
      <c r="AX63" s="41"/>
      <c r="AY63" s="41"/>
      <c r="AZ63" s="32"/>
      <c r="BA63" s="32"/>
      <c r="BB63" s="32"/>
      <c r="BC63" s="32"/>
      <c r="BD63" s="32"/>
      <c r="BE63" s="41"/>
      <c r="BF63" s="32"/>
      <c r="BG63" s="41"/>
      <c r="BH63" s="32"/>
      <c r="BI63" s="41"/>
      <c r="BJ63" s="41"/>
      <c r="BK63" s="41"/>
      <c r="BL63" s="32"/>
      <c r="BM63" s="32"/>
      <c r="BN63" s="32"/>
      <c r="BO63" s="71" t="str">
        <f>IF(BN63="","",IF(BQ63="",VLOOKUP(BN63,〒検索群馬!A:F,5,FALSE),BQ63))</f>
        <v/>
      </c>
      <c r="BP63" s="62"/>
      <c r="BQ63" s="32"/>
      <c r="BR63" s="32" t="str">
        <f t="shared" si="35"/>
        <v/>
      </c>
      <c r="BS63" s="32"/>
      <c r="BT63" s="32"/>
      <c r="BU63" s="32"/>
      <c r="BV63" s="32"/>
      <c r="BW63" s="32"/>
      <c r="BX63" s="71" t="str">
        <f>IF(BW63="","",IF(BZ63="",VLOOKUP(BW63,〒検索群馬!A:F,5,FALSE),BZ63))</f>
        <v/>
      </c>
      <c r="BY63" s="62"/>
      <c r="BZ63" s="32"/>
      <c r="CA63" s="32" t="str">
        <f t="shared" si="36"/>
        <v/>
      </c>
      <c r="CB63" s="32"/>
      <c r="CC63" s="32"/>
      <c r="CD63" s="32"/>
      <c r="CE63" s="32"/>
      <c r="CF63" s="32"/>
      <c r="CG63" s="71" t="str">
        <f>IF(CF63="","",IF(CI63="",VLOOKUP(CF63,〒検索群馬!A:E,5,FALSE),CI63))</f>
        <v/>
      </c>
      <c r="CH63" s="62"/>
      <c r="CI63" s="32"/>
      <c r="CJ63" s="32" t="str">
        <f t="shared" si="37"/>
        <v/>
      </c>
      <c r="CK63" s="32"/>
      <c r="CL63" s="32"/>
      <c r="CM63" s="32"/>
      <c r="CN63" s="32"/>
      <c r="CO63" s="71" t="str">
        <f>IF(CN63="","",IF(CQ63="",VLOOKUP(CN63,〒検索群馬!A:E,5,FALSE),CQ63))</f>
        <v/>
      </c>
      <c r="CP63" s="62"/>
      <c r="CQ63" s="32"/>
      <c r="CR63" s="32" t="str">
        <f t="shared" si="38"/>
        <v/>
      </c>
      <c r="CS63" s="32"/>
      <c r="CT63" s="32"/>
      <c r="CU63" s="32"/>
      <c r="CV63" s="32"/>
      <c r="CW63" s="71" t="str">
        <f>IF(CV63="","",IF(CY63="",VLOOKUP(CV63,〒検索群馬!A:E,5,FALSE),CY63))</f>
        <v/>
      </c>
      <c r="CX63" s="62"/>
      <c r="CY63" s="32"/>
      <c r="CZ63" s="32" t="str">
        <f t="shared" si="39"/>
        <v/>
      </c>
      <c r="DA63" s="32"/>
      <c r="DB63" s="43"/>
    </row>
    <row r="64" spans="1:106" ht="18.75" customHeight="1">
      <c r="A64" s="33">
        <v>61</v>
      </c>
      <c r="B64" s="34"/>
      <c r="C64" s="32"/>
      <c r="D64" s="38" t="str">
        <f>IF(E64="",PHONETIC(C64),入力フォーム一覧[[#This Row],[ふりがな※修正用]])</f>
        <v/>
      </c>
      <c r="E64" s="41"/>
      <c r="F64" s="41"/>
      <c r="G64" s="36"/>
      <c r="H64" s="36"/>
      <c r="I64" s="34"/>
      <c r="J64" s="41"/>
      <c r="K64" s="71" t="str">
        <f>IF(J64="","",IF(M64="",VLOOKUP(J64,〒検索群馬!A:E,5,FALSE),M64))</f>
        <v/>
      </c>
      <c r="L64" s="62"/>
      <c r="M64" s="40"/>
      <c r="N64" s="32" t="str">
        <f t="shared" si="20"/>
        <v/>
      </c>
      <c r="O64" s="32"/>
      <c r="P64" s="32"/>
      <c r="Q64" s="41"/>
      <c r="R64" s="32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42" t="str">
        <f t="shared" si="21"/>
        <v/>
      </c>
      <c r="AF64" s="42" t="str">
        <f t="shared" si="22"/>
        <v/>
      </c>
      <c r="AG64" s="42" t="str">
        <f t="shared" si="23"/>
        <v/>
      </c>
      <c r="AH64" s="42" t="str">
        <f t="shared" si="24"/>
        <v/>
      </c>
      <c r="AI64" s="42" t="str">
        <f t="shared" si="25"/>
        <v/>
      </c>
      <c r="AJ64" s="42" t="str">
        <f t="shared" si="26"/>
        <v/>
      </c>
      <c r="AK64" s="42" t="str">
        <f t="shared" si="27"/>
        <v/>
      </c>
      <c r="AL64" s="42" t="str">
        <f t="shared" si="28"/>
        <v/>
      </c>
      <c r="AM64" s="42" t="str">
        <f t="shared" si="29"/>
        <v/>
      </c>
      <c r="AN64" s="42" t="str">
        <f t="shared" si="30"/>
        <v/>
      </c>
      <c r="AO64" s="42" t="str">
        <f t="shared" si="31"/>
        <v/>
      </c>
      <c r="AP64" s="42" t="str">
        <f t="shared" si="32"/>
        <v/>
      </c>
      <c r="AQ64" s="41"/>
      <c r="AR64" s="38" t="str">
        <f t="shared" si="33"/>
        <v/>
      </c>
      <c r="AS64" s="38" t="str">
        <f t="shared" si="34"/>
        <v/>
      </c>
      <c r="AT64" s="32"/>
      <c r="AU64" s="32"/>
      <c r="AV64" s="32"/>
      <c r="AW64" s="41"/>
      <c r="AX64" s="41"/>
      <c r="AY64" s="41"/>
      <c r="AZ64" s="32"/>
      <c r="BA64" s="32"/>
      <c r="BB64" s="32"/>
      <c r="BC64" s="32"/>
      <c r="BD64" s="32"/>
      <c r="BE64" s="41"/>
      <c r="BF64" s="32"/>
      <c r="BG64" s="41"/>
      <c r="BH64" s="32"/>
      <c r="BI64" s="41"/>
      <c r="BJ64" s="41"/>
      <c r="BK64" s="41"/>
      <c r="BL64" s="32"/>
      <c r="BM64" s="32"/>
      <c r="BN64" s="32"/>
      <c r="BO64" s="71" t="str">
        <f>IF(BN64="","",IF(BQ64="",VLOOKUP(BN64,〒検索群馬!A:F,5,FALSE),BQ64))</f>
        <v/>
      </c>
      <c r="BP64" s="62"/>
      <c r="BQ64" s="32"/>
      <c r="BR64" s="32" t="str">
        <f t="shared" si="35"/>
        <v/>
      </c>
      <c r="BS64" s="32"/>
      <c r="BT64" s="32"/>
      <c r="BU64" s="32"/>
      <c r="BV64" s="32"/>
      <c r="BW64" s="32"/>
      <c r="BX64" s="71" t="str">
        <f>IF(BW64="","",IF(BZ64="",VLOOKUP(BW64,〒検索群馬!A:F,5,FALSE),BZ64))</f>
        <v/>
      </c>
      <c r="BY64" s="62"/>
      <c r="BZ64" s="32"/>
      <c r="CA64" s="32" t="str">
        <f t="shared" si="36"/>
        <v/>
      </c>
      <c r="CB64" s="32"/>
      <c r="CC64" s="32"/>
      <c r="CD64" s="32"/>
      <c r="CE64" s="32"/>
      <c r="CF64" s="32"/>
      <c r="CG64" s="71" t="str">
        <f>IF(CF64="","",IF(CI64="",VLOOKUP(CF64,〒検索群馬!A:E,5,FALSE),CI64))</f>
        <v/>
      </c>
      <c r="CH64" s="62"/>
      <c r="CI64" s="32"/>
      <c r="CJ64" s="32" t="str">
        <f t="shared" si="37"/>
        <v/>
      </c>
      <c r="CK64" s="32"/>
      <c r="CL64" s="32"/>
      <c r="CM64" s="32"/>
      <c r="CN64" s="32"/>
      <c r="CO64" s="71" t="str">
        <f>IF(CN64="","",IF(CQ64="",VLOOKUP(CN64,〒検索群馬!A:E,5,FALSE),CQ64))</f>
        <v/>
      </c>
      <c r="CP64" s="62"/>
      <c r="CQ64" s="32"/>
      <c r="CR64" s="32" t="str">
        <f t="shared" si="38"/>
        <v/>
      </c>
      <c r="CS64" s="32"/>
      <c r="CT64" s="32"/>
      <c r="CU64" s="32"/>
      <c r="CV64" s="32"/>
      <c r="CW64" s="71" t="str">
        <f>IF(CV64="","",IF(CY64="",VLOOKUP(CV64,〒検索群馬!A:E,5,FALSE),CY64))</f>
        <v/>
      </c>
      <c r="CX64" s="62"/>
      <c r="CY64" s="32"/>
      <c r="CZ64" s="32" t="str">
        <f t="shared" si="39"/>
        <v/>
      </c>
      <c r="DA64" s="32"/>
      <c r="DB64" s="43"/>
    </row>
    <row r="65" spans="1:106" ht="18.75" customHeight="1">
      <c r="A65" s="33">
        <v>62</v>
      </c>
      <c r="B65" s="34"/>
      <c r="C65" s="32"/>
      <c r="D65" s="38" t="str">
        <f>IF(E65="",PHONETIC(C65),入力フォーム一覧[[#This Row],[ふりがな※修正用]])</f>
        <v/>
      </c>
      <c r="E65" s="41"/>
      <c r="F65" s="41"/>
      <c r="G65" s="36"/>
      <c r="H65" s="36"/>
      <c r="I65" s="34"/>
      <c r="J65" s="41"/>
      <c r="K65" s="71" t="str">
        <f>IF(J65="","",IF(M65="",VLOOKUP(J65,〒検索群馬!A:E,5,FALSE),M65))</f>
        <v/>
      </c>
      <c r="L65" s="62"/>
      <c r="M65" s="40"/>
      <c r="N65" s="32" t="str">
        <f t="shared" si="20"/>
        <v/>
      </c>
      <c r="O65" s="32"/>
      <c r="P65" s="32"/>
      <c r="Q65" s="41"/>
      <c r="R65" s="32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42" t="str">
        <f t="shared" si="21"/>
        <v/>
      </c>
      <c r="AF65" s="42" t="str">
        <f t="shared" si="22"/>
        <v/>
      </c>
      <c r="AG65" s="42" t="str">
        <f t="shared" si="23"/>
        <v/>
      </c>
      <c r="AH65" s="42" t="str">
        <f t="shared" si="24"/>
        <v/>
      </c>
      <c r="AI65" s="42" t="str">
        <f t="shared" si="25"/>
        <v/>
      </c>
      <c r="AJ65" s="42" t="str">
        <f t="shared" si="26"/>
        <v/>
      </c>
      <c r="AK65" s="42" t="str">
        <f t="shared" si="27"/>
        <v/>
      </c>
      <c r="AL65" s="42" t="str">
        <f t="shared" si="28"/>
        <v/>
      </c>
      <c r="AM65" s="42" t="str">
        <f t="shared" si="29"/>
        <v/>
      </c>
      <c r="AN65" s="42" t="str">
        <f t="shared" si="30"/>
        <v/>
      </c>
      <c r="AO65" s="42" t="str">
        <f t="shared" si="31"/>
        <v/>
      </c>
      <c r="AP65" s="42" t="str">
        <f t="shared" si="32"/>
        <v/>
      </c>
      <c r="AQ65" s="41"/>
      <c r="AR65" s="38" t="str">
        <f t="shared" si="33"/>
        <v/>
      </c>
      <c r="AS65" s="38" t="str">
        <f t="shared" si="34"/>
        <v/>
      </c>
      <c r="AT65" s="32"/>
      <c r="AU65" s="32"/>
      <c r="AV65" s="32"/>
      <c r="AW65" s="41"/>
      <c r="AX65" s="41"/>
      <c r="AY65" s="41"/>
      <c r="AZ65" s="32"/>
      <c r="BA65" s="32"/>
      <c r="BB65" s="32"/>
      <c r="BC65" s="32"/>
      <c r="BD65" s="32"/>
      <c r="BE65" s="41"/>
      <c r="BF65" s="32"/>
      <c r="BG65" s="41"/>
      <c r="BH65" s="32"/>
      <c r="BI65" s="41"/>
      <c r="BJ65" s="41"/>
      <c r="BK65" s="41"/>
      <c r="BL65" s="32"/>
      <c r="BM65" s="32"/>
      <c r="BN65" s="32"/>
      <c r="BO65" s="71" t="str">
        <f>IF(BN65="","",IF(BQ65="",VLOOKUP(BN65,〒検索群馬!A:F,5,FALSE),BQ65))</f>
        <v/>
      </c>
      <c r="BP65" s="62"/>
      <c r="BQ65" s="32"/>
      <c r="BR65" s="32" t="str">
        <f t="shared" si="35"/>
        <v/>
      </c>
      <c r="BS65" s="32"/>
      <c r="BT65" s="32"/>
      <c r="BU65" s="32"/>
      <c r="BV65" s="32"/>
      <c r="BW65" s="32"/>
      <c r="BX65" s="71" t="str">
        <f>IF(BW65="","",IF(BZ65="",VLOOKUP(BW65,〒検索群馬!A:F,5,FALSE),BZ65))</f>
        <v/>
      </c>
      <c r="BY65" s="62"/>
      <c r="BZ65" s="32"/>
      <c r="CA65" s="32" t="str">
        <f t="shared" si="36"/>
        <v/>
      </c>
      <c r="CB65" s="32"/>
      <c r="CC65" s="32"/>
      <c r="CD65" s="32"/>
      <c r="CE65" s="32"/>
      <c r="CF65" s="32"/>
      <c r="CG65" s="71" t="str">
        <f>IF(CF65="","",IF(CI65="",VLOOKUP(CF65,〒検索群馬!A:E,5,FALSE),CI65))</f>
        <v/>
      </c>
      <c r="CH65" s="62"/>
      <c r="CI65" s="32"/>
      <c r="CJ65" s="32" t="str">
        <f t="shared" si="37"/>
        <v/>
      </c>
      <c r="CK65" s="32"/>
      <c r="CL65" s="32"/>
      <c r="CM65" s="32"/>
      <c r="CN65" s="32"/>
      <c r="CO65" s="71" t="str">
        <f>IF(CN65="","",IF(CQ65="",VLOOKUP(CN65,〒検索群馬!A:E,5,FALSE),CQ65))</f>
        <v/>
      </c>
      <c r="CP65" s="62"/>
      <c r="CQ65" s="32"/>
      <c r="CR65" s="32" t="str">
        <f t="shared" si="38"/>
        <v/>
      </c>
      <c r="CS65" s="32"/>
      <c r="CT65" s="32"/>
      <c r="CU65" s="32"/>
      <c r="CV65" s="32"/>
      <c r="CW65" s="71" t="str">
        <f>IF(CV65="","",IF(CY65="",VLOOKUP(CV65,〒検索群馬!A:E,5,FALSE),CY65))</f>
        <v/>
      </c>
      <c r="CX65" s="62"/>
      <c r="CY65" s="32"/>
      <c r="CZ65" s="32" t="str">
        <f t="shared" si="39"/>
        <v/>
      </c>
      <c r="DA65" s="32"/>
      <c r="DB65" s="43"/>
    </row>
    <row r="66" spans="1:106" ht="18.75" customHeight="1">
      <c r="A66" s="33">
        <v>63</v>
      </c>
      <c r="B66" s="34"/>
      <c r="C66" s="32"/>
      <c r="D66" s="38" t="str">
        <f>IF(E66="",PHONETIC(C66),入力フォーム一覧[[#This Row],[ふりがな※修正用]])</f>
        <v/>
      </c>
      <c r="E66" s="41"/>
      <c r="F66" s="41"/>
      <c r="G66" s="36"/>
      <c r="H66" s="36"/>
      <c r="I66" s="34"/>
      <c r="J66" s="41"/>
      <c r="K66" s="71" t="str">
        <f>IF(J66="","",IF(M66="",VLOOKUP(J66,〒検索群馬!A:E,5,FALSE),M66))</f>
        <v/>
      </c>
      <c r="L66" s="62"/>
      <c r="M66" s="40"/>
      <c r="N66" s="32" t="str">
        <f t="shared" si="20"/>
        <v/>
      </c>
      <c r="O66" s="32"/>
      <c r="P66" s="32"/>
      <c r="Q66" s="41"/>
      <c r="R66" s="32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42" t="str">
        <f t="shared" si="21"/>
        <v/>
      </c>
      <c r="AF66" s="42" t="str">
        <f t="shared" si="22"/>
        <v/>
      </c>
      <c r="AG66" s="42" t="str">
        <f t="shared" si="23"/>
        <v/>
      </c>
      <c r="AH66" s="42" t="str">
        <f t="shared" si="24"/>
        <v/>
      </c>
      <c r="AI66" s="42" t="str">
        <f t="shared" si="25"/>
        <v/>
      </c>
      <c r="AJ66" s="42" t="str">
        <f t="shared" si="26"/>
        <v/>
      </c>
      <c r="AK66" s="42" t="str">
        <f t="shared" si="27"/>
        <v/>
      </c>
      <c r="AL66" s="42" t="str">
        <f t="shared" si="28"/>
        <v/>
      </c>
      <c r="AM66" s="42" t="str">
        <f t="shared" si="29"/>
        <v/>
      </c>
      <c r="AN66" s="42" t="str">
        <f t="shared" si="30"/>
        <v/>
      </c>
      <c r="AO66" s="42" t="str">
        <f t="shared" si="31"/>
        <v/>
      </c>
      <c r="AP66" s="42" t="str">
        <f t="shared" si="32"/>
        <v/>
      </c>
      <c r="AQ66" s="41"/>
      <c r="AR66" s="38" t="str">
        <f t="shared" si="33"/>
        <v/>
      </c>
      <c r="AS66" s="38" t="str">
        <f t="shared" si="34"/>
        <v/>
      </c>
      <c r="AT66" s="32"/>
      <c r="AU66" s="32"/>
      <c r="AV66" s="32"/>
      <c r="AW66" s="41"/>
      <c r="AX66" s="41"/>
      <c r="AY66" s="41"/>
      <c r="AZ66" s="32"/>
      <c r="BA66" s="32"/>
      <c r="BB66" s="32"/>
      <c r="BC66" s="32"/>
      <c r="BD66" s="32"/>
      <c r="BE66" s="41"/>
      <c r="BF66" s="32"/>
      <c r="BG66" s="41"/>
      <c r="BH66" s="32"/>
      <c r="BI66" s="41"/>
      <c r="BJ66" s="41"/>
      <c r="BK66" s="41"/>
      <c r="BL66" s="32"/>
      <c r="BM66" s="32"/>
      <c r="BN66" s="32"/>
      <c r="BO66" s="71" t="str">
        <f>IF(BN66="","",IF(BQ66="",VLOOKUP(BN66,〒検索群馬!A:F,5,FALSE),BQ66))</f>
        <v/>
      </c>
      <c r="BP66" s="62"/>
      <c r="BQ66" s="32"/>
      <c r="BR66" s="32" t="str">
        <f t="shared" si="35"/>
        <v/>
      </c>
      <c r="BS66" s="32"/>
      <c r="BT66" s="32"/>
      <c r="BU66" s="32"/>
      <c r="BV66" s="32"/>
      <c r="BW66" s="32"/>
      <c r="BX66" s="71" t="str">
        <f>IF(BW66="","",IF(BZ66="",VLOOKUP(BW66,〒検索群馬!A:F,5,FALSE),BZ66))</f>
        <v/>
      </c>
      <c r="BY66" s="62"/>
      <c r="BZ66" s="32"/>
      <c r="CA66" s="32" t="str">
        <f t="shared" si="36"/>
        <v/>
      </c>
      <c r="CB66" s="32"/>
      <c r="CC66" s="32"/>
      <c r="CD66" s="32"/>
      <c r="CE66" s="32"/>
      <c r="CF66" s="32"/>
      <c r="CG66" s="71" t="str">
        <f>IF(CF66="","",IF(CI66="",VLOOKUP(CF66,〒検索群馬!A:E,5,FALSE),CI66))</f>
        <v/>
      </c>
      <c r="CH66" s="62"/>
      <c r="CI66" s="32"/>
      <c r="CJ66" s="32" t="str">
        <f t="shared" si="37"/>
        <v/>
      </c>
      <c r="CK66" s="32"/>
      <c r="CL66" s="32"/>
      <c r="CM66" s="32"/>
      <c r="CN66" s="32"/>
      <c r="CO66" s="71" t="str">
        <f>IF(CN66="","",IF(CQ66="",VLOOKUP(CN66,〒検索群馬!A:E,5,FALSE),CQ66))</f>
        <v/>
      </c>
      <c r="CP66" s="62"/>
      <c r="CQ66" s="32"/>
      <c r="CR66" s="32" t="str">
        <f t="shared" si="38"/>
        <v/>
      </c>
      <c r="CS66" s="32"/>
      <c r="CT66" s="32"/>
      <c r="CU66" s="32"/>
      <c r="CV66" s="32"/>
      <c r="CW66" s="71" t="str">
        <f>IF(CV66="","",IF(CY66="",VLOOKUP(CV66,〒検索群馬!A:E,5,FALSE),CY66))</f>
        <v/>
      </c>
      <c r="CX66" s="62"/>
      <c r="CY66" s="32"/>
      <c r="CZ66" s="32" t="str">
        <f t="shared" si="39"/>
        <v/>
      </c>
      <c r="DA66" s="32"/>
      <c r="DB66" s="43"/>
    </row>
    <row r="67" spans="1:106" ht="18.75" customHeight="1">
      <c r="A67" s="33">
        <v>64</v>
      </c>
      <c r="B67" s="34"/>
      <c r="C67" s="32"/>
      <c r="D67" s="38" t="str">
        <f>IF(E67="",PHONETIC(C67),入力フォーム一覧[[#This Row],[ふりがな※修正用]])</f>
        <v/>
      </c>
      <c r="E67" s="41"/>
      <c r="F67" s="41"/>
      <c r="G67" s="36"/>
      <c r="H67" s="36"/>
      <c r="I67" s="34"/>
      <c r="J67" s="41"/>
      <c r="K67" s="71" t="str">
        <f>IF(J67="","",IF(M67="",VLOOKUP(J67,〒検索群馬!A:E,5,FALSE),M67))</f>
        <v/>
      </c>
      <c r="L67" s="62"/>
      <c r="M67" s="40"/>
      <c r="N67" s="32" t="str">
        <f t="shared" ref="N67:N103" si="40">_xlfn.TEXTJOIN("",,K67,L67)</f>
        <v/>
      </c>
      <c r="O67" s="32"/>
      <c r="P67" s="32"/>
      <c r="Q67" s="41"/>
      <c r="R67" s="3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42" t="str">
        <f t="shared" ref="AE67:AE103" si="41">IF(S67="有",S$2,"")</f>
        <v/>
      </c>
      <c r="AF67" s="42" t="str">
        <f t="shared" ref="AF67:AF103" si="42">IF(T67="有",T$2,"")</f>
        <v/>
      </c>
      <c r="AG67" s="42" t="str">
        <f t="shared" ref="AG67:AG103" si="43">IF(U67="有",U$2,"")</f>
        <v/>
      </c>
      <c r="AH67" s="42" t="str">
        <f t="shared" ref="AH67:AH103" si="44">IF(V67="有",V$2,"")</f>
        <v/>
      </c>
      <c r="AI67" s="42" t="str">
        <f t="shared" ref="AI67:AI103" si="45">IF(W67="有",W$2,"")</f>
        <v/>
      </c>
      <c r="AJ67" s="42" t="str">
        <f t="shared" ref="AJ67:AJ103" si="46">IF(X67="有",X$2,"")</f>
        <v/>
      </c>
      <c r="AK67" s="42" t="str">
        <f t="shared" ref="AK67:AK103" si="47">IF(Y67="有",Y$2,"")</f>
        <v/>
      </c>
      <c r="AL67" s="42" t="str">
        <f t="shared" ref="AL67:AL103" si="48">IF(Z67="有",Z$2,"")</f>
        <v/>
      </c>
      <c r="AM67" s="42" t="str">
        <f t="shared" ref="AM67:AM103" si="49">IF(AA67="有",AA$2,"")</f>
        <v/>
      </c>
      <c r="AN67" s="42" t="str">
        <f t="shared" ref="AN67:AN103" si="50">IF(AB67="有",AB$2,"")</f>
        <v/>
      </c>
      <c r="AO67" s="42" t="str">
        <f t="shared" ref="AO67:AO103" si="51">IF(AC67="有",AC$2,"")</f>
        <v/>
      </c>
      <c r="AP67" s="42" t="str">
        <f t="shared" ref="AP67:AP103" si="52">IF(AD67="有",AD$2,"")</f>
        <v/>
      </c>
      <c r="AQ67" s="41"/>
      <c r="AR67" s="38" t="str">
        <f t="shared" ref="AR67:AR103" si="53">_xlfn.TEXTJOIN(" , ",,AE67,AF67,AG67,AH67,AI67,AJ67)</f>
        <v/>
      </c>
      <c r="AS67" s="38" t="str">
        <f t="shared" ref="AS67:AS103" si="54">_xlfn.TEXTJOIN(" , ",,AK67,AL67,AM67,AN67,AO67,AP67)</f>
        <v/>
      </c>
      <c r="AT67" s="32"/>
      <c r="AU67" s="32"/>
      <c r="AV67" s="32"/>
      <c r="AW67" s="41"/>
      <c r="AX67" s="41"/>
      <c r="AY67" s="41"/>
      <c r="AZ67" s="32"/>
      <c r="BA67" s="32"/>
      <c r="BB67" s="32"/>
      <c r="BC67" s="32"/>
      <c r="BD67" s="32"/>
      <c r="BE67" s="41"/>
      <c r="BF67" s="32"/>
      <c r="BG67" s="41"/>
      <c r="BH67" s="32"/>
      <c r="BI67" s="41"/>
      <c r="BJ67" s="41"/>
      <c r="BK67" s="41"/>
      <c r="BL67" s="32"/>
      <c r="BM67" s="32"/>
      <c r="BN67" s="32"/>
      <c r="BO67" s="71" t="str">
        <f>IF(BN67="","",IF(BQ67="",VLOOKUP(BN67,〒検索群馬!A:F,5,FALSE),BQ67))</f>
        <v/>
      </c>
      <c r="BP67" s="62"/>
      <c r="BQ67" s="32"/>
      <c r="BR67" s="32" t="str">
        <f t="shared" ref="BR67:BR103" si="55">_xlfn.TEXTJOIN("",,BO67,BP67)</f>
        <v/>
      </c>
      <c r="BS67" s="32"/>
      <c r="BT67" s="32"/>
      <c r="BU67" s="32"/>
      <c r="BV67" s="32"/>
      <c r="BW67" s="32"/>
      <c r="BX67" s="71" t="str">
        <f>IF(BW67="","",IF(BZ67="",VLOOKUP(BW67,〒検索群馬!A:F,5,FALSE),BZ67))</f>
        <v/>
      </c>
      <c r="BY67" s="62"/>
      <c r="BZ67" s="32"/>
      <c r="CA67" s="32" t="str">
        <f t="shared" ref="CA67:CA103" si="56">_xlfn.TEXTJOIN("",,BX67,BY67)</f>
        <v/>
      </c>
      <c r="CB67" s="32"/>
      <c r="CC67" s="32"/>
      <c r="CD67" s="32"/>
      <c r="CE67" s="32"/>
      <c r="CF67" s="32"/>
      <c r="CG67" s="71" t="str">
        <f>IF(CF67="","",IF(CI67="",VLOOKUP(CF67,〒検索群馬!A:E,5,FALSE),CI67))</f>
        <v/>
      </c>
      <c r="CH67" s="62"/>
      <c r="CI67" s="32"/>
      <c r="CJ67" s="32" t="str">
        <f t="shared" ref="CJ67:CJ103" si="57">_xlfn.TEXTJOIN("",,CG67,CH67)</f>
        <v/>
      </c>
      <c r="CK67" s="32"/>
      <c r="CL67" s="32"/>
      <c r="CM67" s="32"/>
      <c r="CN67" s="32"/>
      <c r="CO67" s="71" t="str">
        <f>IF(CN67="","",IF(CQ67="",VLOOKUP(CN67,〒検索群馬!A:E,5,FALSE),CQ67))</f>
        <v/>
      </c>
      <c r="CP67" s="62"/>
      <c r="CQ67" s="32"/>
      <c r="CR67" s="32" t="str">
        <f t="shared" ref="CR67:CR103" si="58">_xlfn.TEXTJOIN("",,CO67,CP67)</f>
        <v/>
      </c>
      <c r="CS67" s="32"/>
      <c r="CT67" s="32"/>
      <c r="CU67" s="32"/>
      <c r="CV67" s="32"/>
      <c r="CW67" s="71" t="str">
        <f>IF(CV67="","",IF(CY67="",VLOOKUP(CV67,〒検索群馬!A:E,5,FALSE),CY67))</f>
        <v/>
      </c>
      <c r="CX67" s="62"/>
      <c r="CY67" s="32"/>
      <c r="CZ67" s="32" t="str">
        <f t="shared" ref="CZ67:CZ103" si="59">_xlfn.TEXTJOIN("",,CW67,CX67)</f>
        <v/>
      </c>
      <c r="DA67" s="32"/>
      <c r="DB67" s="43"/>
    </row>
    <row r="68" spans="1:106" ht="18.75" customHeight="1">
      <c r="A68" s="33">
        <v>65</v>
      </c>
      <c r="B68" s="34"/>
      <c r="C68" s="32"/>
      <c r="D68" s="38" t="str">
        <f>IF(E68="",PHONETIC(C68),入力フォーム一覧[[#This Row],[ふりがな※修正用]])</f>
        <v/>
      </c>
      <c r="E68" s="41"/>
      <c r="F68" s="41"/>
      <c r="G68" s="36"/>
      <c r="H68" s="36"/>
      <c r="I68" s="34"/>
      <c r="J68" s="41"/>
      <c r="K68" s="71" t="str">
        <f>IF(J68="","",IF(M68="",VLOOKUP(J68,〒検索群馬!A:E,5,FALSE),M68))</f>
        <v/>
      </c>
      <c r="L68" s="62"/>
      <c r="M68" s="40"/>
      <c r="N68" s="32" t="str">
        <f t="shared" si="40"/>
        <v/>
      </c>
      <c r="O68" s="32"/>
      <c r="P68" s="32"/>
      <c r="Q68" s="41"/>
      <c r="R68" s="3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42" t="str">
        <f t="shared" si="41"/>
        <v/>
      </c>
      <c r="AF68" s="42" t="str">
        <f t="shared" si="42"/>
        <v/>
      </c>
      <c r="AG68" s="42" t="str">
        <f t="shared" si="43"/>
        <v/>
      </c>
      <c r="AH68" s="42" t="str">
        <f t="shared" si="44"/>
        <v/>
      </c>
      <c r="AI68" s="42" t="str">
        <f t="shared" si="45"/>
        <v/>
      </c>
      <c r="AJ68" s="42" t="str">
        <f t="shared" si="46"/>
        <v/>
      </c>
      <c r="AK68" s="42" t="str">
        <f t="shared" si="47"/>
        <v/>
      </c>
      <c r="AL68" s="42" t="str">
        <f t="shared" si="48"/>
        <v/>
      </c>
      <c r="AM68" s="42" t="str">
        <f t="shared" si="49"/>
        <v/>
      </c>
      <c r="AN68" s="42" t="str">
        <f t="shared" si="50"/>
        <v/>
      </c>
      <c r="AO68" s="42" t="str">
        <f t="shared" si="51"/>
        <v/>
      </c>
      <c r="AP68" s="42" t="str">
        <f t="shared" si="52"/>
        <v/>
      </c>
      <c r="AQ68" s="41"/>
      <c r="AR68" s="38" t="str">
        <f t="shared" si="53"/>
        <v/>
      </c>
      <c r="AS68" s="38" t="str">
        <f t="shared" si="54"/>
        <v/>
      </c>
      <c r="AT68" s="32"/>
      <c r="AU68" s="32"/>
      <c r="AV68" s="32"/>
      <c r="AW68" s="41"/>
      <c r="AX68" s="41"/>
      <c r="AY68" s="41"/>
      <c r="AZ68" s="32"/>
      <c r="BA68" s="32"/>
      <c r="BB68" s="32"/>
      <c r="BC68" s="32"/>
      <c r="BD68" s="32"/>
      <c r="BE68" s="41"/>
      <c r="BF68" s="32"/>
      <c r="BG68" s="41"/>
      <c r="BH68" s="32"/>
      <c r="BI68" s="41"/>
      <c r="BJ68" s="41"/>
      <c r="BK68" s="41"/>
      <c r="BL68" s="32"/>
      <c r="BM68" s="32"/>
      <c r="BN68" s="32"/>
      <c r="BO68" s="71" t="str">
        <f>IF(BN68="","",IF(BQ68="",VLOOKUP(BN68,〒検索群馬!A:F,5,FALSE),BQ68))</f>
        <v/>
      </c>
      <c r="BP68" s="62"/>
      <c r="BQ68" s="32"/>
      <c r="BR68" s="32" t="str">
        <f t="shared" si="55"/>
        <v/>
      </c>
      <c r="BS68" s="32"/>
      <c r="BT68" s="32"/>
      <c r="BU68" s="32"/>
      <c r="BV68" s="32"/>
      <c r="BW68" s="32"/>
      <c r="BX68" s="71" t="str">
        <f>IF(BW68="","",IF(BZ68="",VLOOKUP(BW68,〒検索群馬!A:F,5,FALSE),BZ68))</f>
        <v/>
      </c>
      <c r="BY68" s="62"/>
      <c r="BZ68" s="32"/>
      <c r="CA68" s="32" t="str">
        <f t="shared" si="56"/>
        <v/>
      </c>
      <c r="CB68" s="32"/>
      <c r="CC68" s="32"/>
      <c r="CD68" s="32"/>
      <c r="CE68" s="32"/>
      <c r="CF68" s="32"/>
      <c r="CG68" s="71" t="str">
        <f>IF(CF68="","",IF(CI68="",VLOOKUP(CF68,〒検索群馬!A:E,5,FALSE),CI68))</f>
        <v/>
      </c>
      <c r="CH68" s="62"/>
      <c r="CI68" s="32"/>
      <c r="CJ68" s="32" t="str">
        <f t="shared" si="57"/>
        <v/>
      </c>
      <c r="CK68" s="32"/>
      <c r="CL68" s="32"/>
      <c r="CM68" s="32"/>
      <c r="CN68" s="32"/>
      <c r="CO68" s="71" t="str">
        <f>IF(CN68="","",IF(CQ68="",VLOOKUP(CN68,〒検索群馬!A:E,5,FALSE),CQ68))</f>
        <v/>
      </c>
      <c r="CP68" s="62"/>
      <c r="CQ68" s="32"/>
      <c r="CR68" s="32" t="str">
        <f t="shared" si="58"/>
        <v/>
      </c>
      <c r="CS68" s="32"/>
      <c r="CT68" s="32"/>
      <c r="CU68" s="32"/>
      <c r="CV68" s="32"/>
      <c r="CW68" s="71" t="str">
        <f>IF(CV68="","",IF(CY68="",VLOOKUP(CV68,〒検索群馬!A:E,5,FALSE),CY68))</f>
        <v/>
      </c>
      <c r="CX68" s="62"/>
      <c r="CY68" s="32"/>
      <c r="CZ68" s="32" t="str">
        <f t="shared" si="59"/>
        <v/>
      </c>
      <c r="DA68" s="32"/>
      <c r="DB68" s="43"/>
    </row>
    <row r="69" spans="1:106" ht="18.75" customHeight="1">
      <c r="A69" s="33">
        <v>66</v>
      </c>
      <c r="B69" s="34"/>
      <c r="C69" s="32"/>
      <c r="D69" s="38" t="str">
        <f>IF(E69="",PHONETIC(C69),入力フォーム一覧[[#This Row],[ふりがな※修正用]])</f>
        <v/>
      </c>
      <c r="E69" s="41"/>
      <c r="F69" s="41"/>
      <c r="G69" s="36"/>
      <c r="H69" s="36"/>
      <c r="I69" s="34"/>
      <c r="J69" s="41"/>
      <c r="K69" s="71" t="str">
        <f>IF(J69="","",IF(M69="",VLOOKUP(J69,〒検索群馬!A:E,5,FALSE),M69))</f>
        <v/>
      </c>
      <c r="L69" s="62"/>
      <c r="M69" s="40"/>
      <c r="N69" s="32" t="str">
        <f t="shared" si="40"/>
        <v/>
      </c>
      <c r="O69" s="32"/>
      <c r="P69" s="32"/>
      <c r="Q69" s="41"/>
      <c r="R69" s="3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42" t="str">
        <f t="shared" si="41"/>
        <v/>
      </c>
      <c r="AF69" s="42" t="str">
        <f t="shared" si="42"/>
        <v/>
      </c>
      <c r="AG69" s="42" t="str">
        <f t="shared" si="43"/>
        <v/>
      </c>
      <c r="AH69" s="42" t="str">
        <f t="shared" si="44"/>
        <v/>
      </c>
      <c r="AI69" s="42" t="str">
        <f t="shared" si="45"/>
        <v/>
      </c>
      <c r="AJ69" s="42" t="str">
        <f t="shared" si="46"/>
        <v/>
      </c>
      <c r="AK69" s="42" t="str">
        <f t="shared" si="47"/>
        <v/>
      </c>
      <c r="AL69" s="42" t="str">
        <f t="shared" si="48"/>
        <v/>
      </c>
      <c r="AM69" s="42" t="str">
        <f t="shared" si="49"/>
        <v/>
      </c>
      <c r="AN69" s="42" t="str">
        <f t="shared" si="50"/>
        <v/>
      </c>
      <c r="AO69" s="42" t="str">
        <f t="shared" si="51"/>
        <v/>
      </c>
      <c r="AP69" s="42" t="str">
        <f t="shared" si="52"/>
        <v/>
      </c>
      <c r="AQ69" s="41"/>
      <c r="AR69" s="38" t="str">
        <f t="shared" si="53"/>
        <v/>
      </c>
      <c r="AS69" s="38" t="str">
        <f t="shared" si="54"/>
        <v/>
      </c>
      <c r="AT69" s="32"/>
      <c r="AU69" s="32"/>
      <c r="AV69" s="32"/>
      <c r="AW69" s="41"/>
      <c r="AX69" s="41"/>
      <c r="AY69" s="41"/>
      <c r="AZ69" s="32"/>
      <c r="BA69" s="32"/>
      <c r="BB69" s="32"/>
      <c r="BC69" s="32"/>
      <c r="BD69" s="32"/>
      <c r="BE69" s="41"/>
      <c r="BF69" s="32"/>
      <c r="BG69" s="41"/>
      <c r="BH69" s="32"/>
      <c r="BI69" s="41"/>
      <c r="BJ69" s="41"/>
      <c r="BK69" s="41"/>
      <c r="BL69" s="32"/>
      <c r="BM69" s="32"/>
      <c r="BN69" s="32"/>
      <c r="BO69" s="71" t="str">
        <f>IF(BN69="","",IF(BQ69="",VLOOKUP(BN69,〒検索群馬!A:F,5,FALSE),BQ69))</f>
        <v/>
      </c>
      <c r="BP69" s="62"/>
      <c r="BQ69" s="32"/>
      <c r="BR69" s="32" t="str">
        <f t="shared" si="55"/>
        <v/>
      </c>
      <c r="BS69" s="32"/>
      <c r="BT69" s="32"/>
      <c r="BU69" s="32"/>
      <c r="BV69" s="32"/>
      <c r="BW69" s="32"/>
      <c r="BX69" s="71" t="str">
        <f>IF(BW69="","",IF(BZ69="",VLOOKUP(BW69,〒検索群馬!A:F,5,FALSE),BZ69))</f>
        <v/>
      </c>
      <c r="BY69" s="62"/>
      <c r="BZ69" s="32"/>
      <c r="CA69" s="32" t="str">
        <f t="shared" si="56"/>
        <v/>
      </c>
      <c r="CB69" s="32"/>
      <c r="CC69" s="32"/>
      <c r="CD69" s="32"/>
      <c r="CE69" s="32"/>
      <c r="CF69" s="32"/>
      <c r="CG69" s="71" t="str">
        <f>IF(CF69="","",IF(CI69="",VLOOKUP(CF69,〒検索群馬!A:E,5,FALSE),CI69))</f>
        <v/>
      </c>
      <c r="CH69" s="62"/>
      <c r="CI69" s="32"/>
      <c r="CJ69" s="32" t="str">
        <f t="shared" si="57"/>
        <v/>
      </c>
      <c r="CK69" s="32"/>
      <c r="CL69" s="32"/>
      <c r="CM69" s="32"/>
      <c r="CN69" s="32"/>
      <c r="CO69" s="71" t="str">
        <f>IF(CN69="","",IF(CQ69="",VLOOKUP(CN69,〒検索群馬!A:E,5,FALSE),CQ69))</f>
        <v/>
      </c>
      <c r="CP69" s="62"/>
      <c r="CQ69" s="32"/>
      <c r="CR69" s="32" t="str">
        <f t="shared" si="58"/>
        <v/>
      </c>
      <c r="CS69" s="32"/>
      <c r="CT69" s="32"/>
      <c r="CU69" s="32"/>
      <c r="CV69" s="32"/>
      <c r="CW69" s="71" t="str">
        <f>IF(CV69="","",IF(CY69="",VLOOKUP(CV69,〒検索群馬!A:E,5,FALSE),CY69))</f>
        <v/>
      </c>
      <c r="CX69" s="62"/>
      <c r="CY69" s="32"/>
      <c r="CZ69" s="32" t="str">
        <f t="shared" si="59"/>
        <v/>
      </c>
      <c r="DA69" s="32"/>
      <c r="DB69" s="43"/>
    </row>
    <row r="70" spans="1:106" ht="18.75" customHeight="1">
      <c r="A70" s="33">
        <v>67</v>
      </c>
      <c r="B70" s="34"/>
      <c r="C70" s="32"/>
      <c r="D70" s="38" t="str">
        <f>IF(E70="",PHONETIC(C70),入力フォーム一覧[[#This Row],[ふりがな※修正用]])</f>
        <v/>
      </c>
      <c r="E70" s="41"/>
      <c r="F70" s="41"/>
      <c r="G70" s="36"/>
      <c r="H70" s="36"/>
      <c r="I70" s="34"/>
      <c r="J70" s="41"/>
      <c r="K70" s="71" t="str">
        <f>IF(J70="","",IF(M70="",VLOOKUP(J70,〒検索群馬!A:E,5,FALSE),M70))</f>
        <v/>
      </c>
      <c r="L70" s="62"/>
      <c r="M70" s="40"/>
      <c r="N70" s="32" t="str">
        <f t="shared" si="40"/>
        <v/>
      </c>
      <c r="O70" s="32"/>
      <c r="P70" s="32"/>
      <c r="Q70" s="41"/>
      <c r="R70" s="3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42" t="str">
        <f t="shared" si="41"/>
        <v/>
      </c>
      <c r="AF70" s="42" t="str">
        <f t="shared" si="42"/>
        <v/>
      </c>
      <c r="AG70" s="42" t="str">
        <f t="shared" si="43"/>
        <v/>
      </c>
      <c r="AH70" s="42" t="str">
        <f t="shared" si="44"/>
        <v/>
      </c>
      <c r="AI70" s="42" t="str">
        <f t="shared" si="45"/>
        <v/>
      </c>
      <c r="AJ70" s="42" t="str">
        <f t="shared" si="46"/>
        <v/>
      </c>
      <c r="AK70" s="42" t="str">
        <f t="shared" si="47"/>
        <v/>
      </c>
      <c r="AL70" s="42" t="str">
        <f t="shared" si="48"/>
        <v/>
      </c>
      <c r="AM70" s="42" t="str">
        <f t="shared" si="49"/>
        <v/>
      </c>
      <c r="AN70" s="42" t="str">
        <f t="shared" si="50"/>
        <v/>
      </c>
      <c r="AO70" s="42" t="str">
        <f t="shared" si="51"/>
        <v/>
      </c>
      <c r="AP70" s="42" t="str">
        <f t="shared" si="52"/>
        <v/>
      </c>
      <c r="AQ70" s="41"/>
      <c r="AR70" s="38" t="str">
        <f t="shared" si="53"/>
        <v/>
      </c>
      <c r="AS70" s="38" t="str">
        <f t="shared" si="54"/>
        <v/>
      </c>
      <c r="AT70" s="32"/>
      <c r="AU70" s="32"/>
      <c r="AV70" s="32"/>
      <c r="AW70" s="41"/>
      <c r="AX70" s="41"/>
      <c r="AY70" s="41"/>
      <c r="AZ70" s="32"/>
      <c r="BA70" s="32"/>
      <c r="BB70" s="32"/>
      <c r="BC70" s="32"/>
      <c r="BD70" s="32"/>
      <c r="BE70" s="41"/>
      <c r="BF70" s="32"/>
      <c r="BG70" s="41"/>
      <c r="BH70" s="32"/>
      <c r="BI70" s="41"/>
      <c r="BJ70" s="41"/>
      <c r="BK70" s="41"/>
      <c r="BL70" s="32"/>
      <c r="BM70" s="32"/>
      <c r="BN70" s="32"/>
      <c r="BO70" s="71" t="str">
        <f>IF(BN70="","",IF(BQ70="",VLOOKUP(BN70,〒検索群馬!A:F,5,FALSE),BQ70))</f>
        <v/>
      </c>
      <c r="BP70" s="62"/>
      <c r="BQ70" s="32"/>
      <c r="BR70" s="32" t="str">
        <f t="shared" si="55"/>
        <v/>
      </c>
      <c r="BS70" s="32"/>
      <c r="BT70" s="32"/>
      <c r="BU70" s="32"/>
      <c r="BV70" s="32"/>
      <c r="BW70" s="32"/>
      <c r="BX70" s="71" t="str">
        <f>IF(BW70="","",IF(BZ70="",VLOOKUP(BW70,〒検索群馬!A:F,5,FALSE),BZ70))</f>
        <v/>
      </c>
      <c r="BY70" s="62"/>
      <c r="BZ70" s="32"/>
      <c r="CA70" s="32" t="str">
        <f t="shared" si="56"/>
        <v/>
      </c>
      <c r="CB70" s="32"/>
      <c r="CC70" s="32"/>
      <c r="CD70" s="32"/>
      <c r="CE70" s="32"/>
      <c r="CF70" s="32"/>
      <c r="CG70" s="71" t="str">
        <f>IF(CF70="","",IF(CI70="",VLOOKUP(CF70,〒検索群馬!A:E,5,FALSE),CI70))</f>
        <v/>
      </c>
      <c r="CH70" s="62"/>
      <c r="CI70" s="32"/>
      <c r="CJ70" s="32" t="str">
        <f t="shared" si="57"/>
        <v/>
      </c>
      <c r="CK70" s="32"/>
      <c r="CL70" s="32"/>
      <c r="CM70" s="32"/>
      <c r="CN70" s="32"/>
      <c r="CO70" s="71" t="str">
        <f>IF(CN70="","",IF(CQ70="",VLOOKUP(CN70,〒検索群馬!A:E,5,FALSE),CQ70))</f>
        <v/>
      </c>
      <c r="CP70" s="62"/>
      <c r="CQ70" s="32"/>
      <c r="CR70" s="32" t="str">
        <f t="shared" si="58"/>
        <v/>
      </c>
      <c r="CS70" s="32"/>
      <c r="CT70" s="32"/>
      <c r="CU70" s="32"/>
      <c r="CV70" s="32"/>
      <c r="CW70" s="71" t="str">
        <f>IF(CV70="","",IF(CY70="",VLOOKUP(CV70,〒検索群馬!A:E,5,FALSE),CY70))</f>
        <v/>
      </c>
      <c r="CX70" s="62"/>
      <c r="CY70" s="32"/>
      <c r="CZ70" s="32" t="str">
        <f t="shared" si="59"/>
        <v/>
      </c>
      <c r="DA70" s="32"/>
      <c r="DB70" s="43"/>
    </row>
    <row r="71" spans="1:106" ht="18.75" customHeight="1">
      <c r="A71" s="33">
        <v>68</v>
      </c>
      <c r="B71" s="34"/>
      <c r="C71" s="32"/>
      <c r="D71" s="38" t="str">
        <f>IF(E71="",PHONETIC(C71),入力フォーム一覧[[#This Row],[ふりがな※修正用]])</f>
        <v/>
      </c>
      <c r="E71" s="41"/>
      <c r="F71" s="41"/>
      <c r="G71" s="36"/>
      <c r="H71" s="36"/>
      <c r="I71" s="34"/>
      <c r="J71" s="41"/>
      <c r="K71" s="71" t="str">
        <f>IF(J71="","",IF(M71="",VLOOKUP(J71,〒検索群馬!A:E,5,FALSE),M71))</f>
        <v/>
      </c>
      <c r="L71" s="62"/>
      <c r="M71" s="40"/>
      <c r="N71" s="32" t="str">
        <f t="shared" si="40"/>
        <v/>
      </c>
      <c r="O71" s="32"/>
      <c r="P71" s="32"/>
      <c r="Q71" s="41"/>
      <c r="R71" s="3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42" t="str">
        <f t="shared" si="41"/>
        <v/>
      </c>
      <c r="AF71" s="42" t="str">
        <f t="shared" si="42"/>
        <v/>
      </c>
      <c r="AG71" s="42" t="str">
        <f t="shared" si="43"/>
        <v/>
      </c>
      <c r="AH71" s="42" t="str">
        <f t="shared" si="44"/>
        <v/>
      </c>
      <c r="AI71" s="42" t="str">
        <f t="shared" si="45"/>
        <v/>
      </c>
      <c r="AJ71" s="42" t="str">
        <f t="shared" si="46"/>
        <v/>
      </c>
      <c r="AK71" s="42" t="str">
        <f t="shared" si="47"/>
        <v/>
      </c>
      <c r="AL71" s="42" t="str">
        <f t="shared" si="48"/>
        <v/>
      </c>
      <c r="AM71" s="42" t="str">
        <f t="shared" si="49"/>
        <v/>
      </c>
      <c r="AN71" s="42" t="str">
        <f t="shared" si="50"/>
        <v/>
      </c>
      <c r="AO71" s="42" t="str">
        <f t="shared" si="51"/>
        <v/>
      </c>
      <c r="AP71" s="42" t="str">
        <f t="shared" si="52"/>
        <v/>
      </c>
      <c r="AQ71" s="41"/>
      <c r="AR71" s="38" t="str">
        <f t="shared" si="53"/>
        <v/>
      </c>
      <c r="AS71" s="38" t="str">
        <f t="shared" si="54"/>
        <v/>
      </c>
      <c r="AT71" s="32"/>
      <c r="AU71" s="32"/>
      <c r="AV71" s="32"/>
      <c r="AW71" s="41"/>
      <c r="AX71" s="41"/>
      <c r="AY71" s="41"/>
      <c r="AZ71" s="32"/>
      <c r="BA71" s="32"/>
      <c r="BB71" s="32"/>
      <c r="BC71" s="32"/>
      <c r="BD71" s="32"/>
      <c r="BE71" s="41"/>
      <c r="BF71" s="32"/>
      <c r="BG71" s="41"/>
      <c r="BH71" s="32"/>
      <c r="BI71" s="41"/>
      <c r="BJ71" s="41"/>
      <c r="BK71" s="41"/>
      <c r="BL71" s="32"/>
      <c r="BM71" s="32"/>
      <c r="BN71" s="32"/>
      <c r="BO71" s="71" t="str">
        <f>IF(BN71="","",IF(BQ71="",VLOOKUP(BN71,〒検索群馬!A:F,5,FALSE),BQ71))</f>
        <v/>
      </c>
      <c r="BP71" s="62"/>
      <c r="BQ71" s="32"/>
      <c r="BR71" s="32" t="str">
        <f t="shared" si="55"/>
        <v/>
      </c>
      <c r="BS71" s="32"/>
      <c r="BT71" s="32"/>
      <c r="BU71" s="32"/>
      <c r="BV71" s="32"/>
      <c r="BW71" s="32"/>
      <c r="BX71" s="71" t="str">
        <f>IF(BW71="","",IF(BZ71="",VLOOKUP(BW71,〒検索群馬!A:F,5,FALSE),BZ71))</f>
        <v/>
      </c>
      <c r="BY71" s="62"/>
      <c r="BZ71" s="32"/>
      <c r="CA71" s="32" t="str">
        <f t="shared" si="56"/>
        <v/>
      </c>
      <c r="CB71" s="32"/>
      <c r="CC71" s="32"/>
      <c r="CD71" s="32"/>
      <c r="CE71" s="32"/>
      <c r="CF71" s="32"/>
      <c r="CG71" s="71" t="str">
        <f>IF(CF71="","",IF(CI71="",VLOOKUP(CF71,〒検索群馬!A:E,5,FALSE),CI71))</f>
        <v/>
      </c>
      <c r="CH71" s="62"/>
      <c r="CI71" s="32"/>
      <c r="CJ71" s="32" t="str">
        <f t="shared" si="57"/>
        <v/>
      </c>
      <c r="CK71" s="32"/>
      <c r="CL71" s="32"/>
      <c r="CM71" s="32"/>
      <c r="CN71" s="32"/>
      <c r="CO71" s="71" t="str">
        <f>IF(CN71="","",IF(CQ71="",VLOOKUP(CN71,〒検索群馬!A:E,5,FALSE),CQ71))</f>
        <v/>
      </c>
      <c r="CP71" s="62"/>
      <c r="CQ71" s="32"/>
      <c r="CR71" s="32" t="str">
        <f t="shared" si="58"/>
        <v/>
      </c>
      <c r="CS71" s="32"/>
      <c r="CT71" s="32"/>
      <c r="CU71" s="32"/>
      <c r="CV71" s="32"/>
      <c r="CW71" s="71" t="str">
        <f>IF(CV71="","",IF(CY71="",VLOOKUP(CV71,〒検索群馬!A:E,5,FALSE),CY71))</f>
        <v/>
      </c>
      <c r="CX71" s="62"/>
      <c r="CY71" s="32"/>
      <c r="CZ71" s="32" t="str">
        <f t="shared" si="59"/>
        <v/>
      </c>
      <c r="DA71" s="32"/>
      <c r="DB71" s="43"/>
    </row>
    <row r="72" spans="1:106" ht="18.75" customHeight="1">
      <c r="A72" s="33">
        <v>69</v>
      </c>
      <c r="B72" s="34"/>
      <c r="C72" s="32"/>
      <c r="D72" s="38" t="str">
        <f>IF(E72="",PHONETIC(C72),入力フォーム一覧[[#This Row],[ふりがな※修正用]])</f>
        <v/>
      </c>
      <c r="E72" s="41"/>
      <c r="F72" s="41"/>
      <c r="G72" s="36"/>
      <c r="H72" s="36"/>
      <c r="I72" s="34"/>
      <c r="J72" s="41"/>
      <c r="K72" s="71" t="str">
        <f>IF(J72="","",IF(M72="",VLOOKUP(J72,〒検索群馬!A:E,5,FALSE),M72))</f>
        <v/>
      </c>
      <c r="L72" s="62"/>
      <c r="M72" s="40"/>
      <c r="N72" s="32" t="str">
        <f t="shared" si="40"/>
        <v/>
      </c>
      <c r="O72" s="32"/>
      <c r="P72" s="32"/>
      <c r="Q72" s="41"/>
      <c r="R72" s="3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42" t="str">
        <f t="shared" si="41"/>
        <v/>
      </c>
      <c r="AF72" s="42" t="str">
        <f t="shared" si="42"/>
        <v/>
      </c>
      <c r="AG72" s="42" t="str">
        <f t="shared" si="43"/>
        <v/>
      </c>
      <c r="AH72" s="42" t="str">
        <f t="shared" si="44"/>
        <v/>
      </c>
      <c r="AI72" s="42" t="str">
        <f t="shared" si="45"/>
        <v/>
      </c>
      <c r="AJ72" s="42" t="str">
        <f t="shared" si="46"/>
        <v/>
      </c>
      <c r="AK72" s="42" t="str">
        <f t="shared" si="47"/>
        <v/>
      </c>
      <c r="AL72" s="42" t="str">
        <f t="shared" si="48"/>
        <v/>
      </c>
      <c r="AM72" s="42" t="str">
        <f t="shared" si="49"/>
        <v/>
      </c>
      <c r="AN72" s="42" t="str">
        <f t="shared" si="50"/>
        <v/>
      </c>
      <c r="AO72" s="42" t="str">
        <f t="shared" si="51"/>
        <v/>
      </c>
      <c r="AP72" s="42" t="str">
        <f t="shared" si="52"/>
        <v/>
      </c>
      <c r="AQ72" s="41"/>
      <c r="AR72" s="38" t="str">
        <f t="shared" si="53"/>
        <v/>
      </c>
      <c r="AS72" s="38" t="str">
        <f t="shared" si="54"/>
        <v/>
      </c>
      <c r="AT72" s="32"/>
      <c r="AU72" s="32"/>
      <c r="AV72" s="32"/>
      <c r="AW72" s="41"/>
      <c r="AX72" s="41"/>
      <c r="AY72" s="41"/>
      <c r="AZ72" s="32"/>
      <c r="BA72" s="32"/>
      <c r="BB72" s="32"/>
      <c r="BC72" s="32"/>
      <c r="BD72" s="32"/>
      <c r="BE72" s="41"/>
      <c r="BF72" s="32"/>
      <c r="BG72" s="41"/>
      <c r="BH72" s="32"/>
      <c r="BI72" s="41"/>
      <c r="BJ72" s="41"/>
      <c r="BK72" s="41"/>
      <c r="BL72" s="32"/>
      <c r="BM72" s="32"/>
      <c r="BN72" s="32"/>
      <c r="BO72" s="71" t="str">
        <f>IF(BN72="","",IF(BQ72="",VLOOKUP(BN72,〒検索群馬!A:F,5,FALSE),BQ72))</f>
        <v/>
      </c>
      <c r="BP72" s="62"/>
      <c r="BQ72" s="32"/>
      <c r="BR72" s="32" t="str">
        <f t="shared" si="55"/>
        <v/>
      </c>
      <c r="BS72" s="32"/>
      <c r="BT72" s="32"/>
      <c r="BU72" s="32"/>
      <c r="BV72" s="32"/>
      <c r="BW72" s="32"/>
      <c r="BX72" s="71" t="str">
        <f>IF(BW72="","",IF(BZ72="",VLOOKUP(BW72,〒検索群馬!A:F,5,FALSE),BZ72))</f>
        <v/>
      </c>
      <c r="BY72" s="62"/>
      <c r="BZ72" s="32"/>
      <c r="CA72" s="32" t="str">
        <f t="shared" si="56"/>
        <v/>
      </c>
      <c r="CB72" s="32"/>
      <c r="CC72" s="32"/>
      <c r="CD72" s="32"/>
      <c r="CE72" s="32"/>
      <c r="CF72" s="32"/>
      <c r="CG72" s="71" t="str">
        <f>IF(CF72="","",IF(CI72="",VLOOKUP(CF72,〒検索群馬!A:E,5,FALSE),CI72))</f>
        <v/>
      </c>
      <c r="CH72" s="62"/>
      <c r="CI72" s="32"/>
      <c r="CJ72" s="32" t="str">
        <f t="shared" si="57"/>
        <v/>
      </c>
      <c r="CK72" s="32"/>
      <c r="CL72" s="32"/>
      <c r="CM72" s="32"/>
      <c r="CN72" s="32"/>
      <c r="CO72" s="71" t="str">
        <f>IF(CN72="","",IF(CQ72="",VLOOKUP(CN72,〒検索群馬!A:E,5,FALSE),CQ72))</f>
        <v/>
      </c>
      <c r="CP72" s="62"/>
      <c r="CQ72" s="32"/>
      <c r="CR72" s="32" t="str">
        <f t="shared" si="58"/>
        <v/>
      </c>
      <c r="CS72" s="32"/>
      <c r="CT72" s="32"/>
      <c r="CU72" s="32"/>
      <c r="CV72" s="32"/>
      <c r="CW72" s="71" t="str">
        <f>IF(CV72="","",IF(CY72="",VLOOKUP(CV72,〒検索群馬!A:E,5,FALSE),CY72))</f>
        <v/>
      </c>
      <c r="CX72" s="62"/>
      <c r="CY72" s="32"/>
      <c r="CZ72" s="32" t="str">
        <f t="shared" si="59"/>
        <v/>
      </c>
      <c r="DA72" s="32"/>
      <c r="DB72" s="43"/>
    </row>
    <row r="73" spans="1:106" ht="18.75" customHeight="1">
      <c r="A73" s="33">
        <v>70</v>
      </c>
      <c r="B73" s="34"/>
      <c r="C73" s="32"/>
      <c r="D73" s="38" t="str">
        <f>IF(E73="",PHONETIC(C73),入力フォーム一覧[[#This Row],[ふりがな※修正用]])</f>
        <v/>
      </c>
      <c r="E73" s="41"/>
      <c r="F73" s="41"/>
      <c r="G73" s="36"/>
      <c r="H73" s="36"/>
      <c r="I73" s="34"/>
      <c r="J73" s="41"/>
      <c r="K73" s="71" t="str">
        <f>IF(J73="","",IF(M73="",VLOOKUP(J73,〒検索群馬!A:E,5,FALSE),M73))</f>
        <v/>
      </c>
      <c r="L73" s="62"/>
      <c r="M73" s="40"/>
      <c r="N73" s="32" t="str">
        <f t="shared" si="40"/>
        <v/>
      </c>
      <c r="O73" s="32"/>
      <c r="P73" s="32"/>
      <c r="Q73" s="41"/>
      <c r="R73" s="3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42" t="str">
        <f t="shared" si="41"/>
        <v/>
      </c>
      <c r="AF73" s="42" t="str">
        <f t="shared" si="42"/>
        <v/>
      </c>
      <c r="AG73" s="42" t="str">
        <f t="shared" si="43"/>
        <v/>
      </c>
      <c r="AH73" s="42" t="str">
        <f t="shared" si="44"/>
        <v/>
      </c>
      <c r="AI73" s="42" t="str">
        <f t="shared" si="45"/>
        <v/>
      </c>
      <c r="AJ73" s="42" t="str">
        <f t="shared" si="46"/>
        <v/>
      </c>
      <c r="AK73" s="42" t="str">
        <f t="shared" si="47"/>
        <v/>
      </c>
      <c r="AL73" s="42" t="str">
        <f t="shared" si="48"/>
        <v/>
      </c>
      <c r="AM73" s="42" t="str">
        <f t="shared" si="49"/>
        <v/>
      </c>
      <c r="AN73" s="42" t="str">
        <f t="shared" si="50"/>
        <v/>
      </c>
      <c r="AO73" s="42" t="str">
        <f t="shared" si="51"/>
        <v/>
      </c>
      <c r="AP73" s="42" t="str">
        <f t="shared" si="52"/>
        <v/>
      </c>
      <c r="AQ73" s="41"/>
      <c r="AR73" s="38" t="str">
        <f t="shared" si="53"/>
        <v/>
      </c>
      <c r="AS73" s="38" t="str">
        <f t="shared" si="54"/>
        <v/>
      </c>
      <c r="AT73" s="32"/>
      <c r="AU73" s="32"/>
      <c r="AV73" s="32"/>
      <c r="AW73" s="41"/>
      <c r="AX73" s="41"/>
      <c r="AY73" s="41"/>
      <c r="AZ73" s="32"/>
      <c r="BA73" s="32"/>
      <c r="BB73" s="32"/>
      <c r="BC73" s="32"/>
      <c r="BD73" s="32"/>
      <c r="BE73" s="41"/>
      <c r="BF73" s="32"/>
      <c r="BG73" s="41"/>
      <c r="BH73" s="32"/>
      <c r="BI73" s="41"/>
      <c r="BJ73" s="41"/>
      <c r="BK73" s="41"/>
      <c r="BL73" s="32"/>
      <c r="BM73" s="32"/>
      <c r="BN73" s="32"/>
      <c r="BO73" s="71" t="str">
        <f>IF(BN73="","",IF(BQ73="",VLOOKUP(BN73,〒検索群馬!A:F,5,FALSE),BQ73))</f>
        <v/>
      </c>
      <c r="BP73" s="62"/>
      <c r="BQ73" s="32"/>
      <c r="BR73" s="32" t="str">
        <f t="shared" si="55"/>
        <v/>
      </c>
      <c r="BS73" s="32"/>
      <c r="BT73" s="32"/>
      <c r="BU73" s="32"/>
      <c r="BV73" s="32"/>
      <c r="BW73" s="32"/>
      <c r="BX73" s="71" t="str">
        <f>IF(BW73="","",IF(BZ73="",VLOOKUP(BW73,〒検索群馬!A:F,5,FALSE),BZ73))</f>
        <v/>
      </c>
      <c r="BY73" s="62"/>
      <c r="BZ73" s="32"/>
      <c r="CA73" s="32" t="str">
        <f t="shared" si="56"/>
        <v/>
      </c>
      <c r="CB73" s="32"/>
      <c r="CC73" s="32"/>
      <c r="CD73" s="32"/>
      <c r="CE73" s="32"/>
      <c r="CF73" s="32"/>
      <c r="CG73" s="71" t="str">
        <f>IF(CF73="","",IF(CI73="",VLOOKUP(CF73,〒検索群馬!A:E,5,FALSE),CI73))</f>
        <v/>
      </c>
      <c r="CH73" s="62"/>
      <c r="CI73" s="32"/>
      <c r="CJ73" s="32" t="str">
        <f t="shared" si="57"/>
        <v/>
      </c>
      <c r="CK73" s="32"/>
      <c r="CL73" s="32"/>
      <c r="CM73" s="32"/>
      <c r="CN73" s="32"/>
      <c r="CO73" s="71" t="str">
        <f>IF(CN73="","",IF(CQ73="",VLOOKUP(CN73,〒検索群馬!A:E,5,FALSE),CQ73))</f>
        <v/>
      </c>
      <c r="CP73" s="62"/>
      <c r="CQ73" s="32"/>
      <c r="CR73" s="32" t="str">
        <f t="shared" si="58"/>
        <v/>
      </c>
      <c r="CS73" s="32"/>
      <c r="CT73" s="32"/>
      <c r="CU73" s="32"/>
      <c r="CV73" s="32"/>
      <c r="CW73" s="71" t="str">
        <f>IF(CV73="","",IF(CY73="",VLOOKUP(CV73,〒検索群馬!A:E,5,FALSE),CY73))</f>
        <v/>
      </c>
      <c r="CX73" s="62"/>
      <c r="CY73" s="32"/>
      <c r="CZ73" s="32" t="str">
        <f t="shared" si="59"/>
        <v/>
      </c>
      <c r="DA73" s="32"/>
      <c r="DB73" s="43"/>
    </row>
    <row r="74" spans="1:106" ht="18.75" customHeight="1">
      <c r="A74" s="33">
        <v>71</v>
      </c>
      <c r="B74" s="34"/>
      <c r="C74" s="32"/>
      <c r="D74" s="38" t="str">
        <f>IF(E74="",PHONETIC(C74),入力フォーム一覧[[#This Row],[ふりがな※修正用]])</f>
        <v/>
      </c>
      <c r="E74" s="41"/>
      <c r="F74" s="41"/>
      <c r="G74" s="36"/>
      <c r="H74" s="36"/>
      <c r="I74" s="34"/>
      <c r="J74" s="41"/>
      <c r="K74" s="71" t="str">
        <f>IF(J74="","",IF(M74="",VLOOKUP(J74,〒検索群馬!A:E,5,FALSE),M74))</f>
        <v/>
      </c>
      <c r="L74" s="62"/>
      <c r="M74" s="40"/>
      <c r="N74" s="32" t="str">
        <f t="shared" si="40"/>
        <v/>
      </c>
      <c r="O74" s="32"/>
      <c r="P74" s="32"/>
      <c r="Q74" s="41"/>
      <c r="R74" s="3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42" t="str">
        <f t="shared" si="41"/>
        <v/>
      </c>
      <c r="AF74" s="42" t="str">
        <f t="shared" si="42"/>
        <v/>
      </c>
      <c r="AG74" s="42" t="str">
        <f t="shared" si="43"/>
        <v/>
      </c>
      <c r="AH74" s="42" t="str">
        <f t="shared" si="44"/>
        <v/>
      </c>
      <c r="AI74" s="42" t="str">
        <f t="shared" si="45"/>
        <v/>
      </c>
      <c r="AJ74" s="42" t="str">
        <f t="shared" si="46"/>
        <v/>
      </c>
      <c r="AK74" s="42" t="str">
        <f t="shared" si="47"/>
        <v/>
      </c>
      <c r="AL74" s="42" t="str">
        <f t="shared" si="48"/>
        <v/>
      </c>
      <c r="AM74" s="42" t="str">
        <f t="shared" si="49"/>
        <v/>
      </c>
      <c r="AN74" s="42" t="str">
        <f t="shared" si="50"/>
        <v/>
      </c>
      <c r="AO74" s="42" t="str">
        <f t="shared" si="51"/>
        <v/>
      </c>
      <c r="AP74" s="42" t="str">
        <f t="shared" si="52"/>
        <v/>
      </c>
      <c r="AQ74" s="41"/>
      <c r="AR74" s="38" t="str">
        <f t="shared" si="53"/>
        <v/>
      </c>
      <c r="AS74" s="38" t="str">
        <f t="shared" si="54"/>
        <v/>
      </c>
      <c r="AT74" s="32"/>
      <c r="AU74" s="32"/>
      <c r="AV74" s="32"/>
      <c r="AW74" s="41"/>
      <c r="AX74" s="41"/>
      <c r="AY74" s="41"/>
      <c r="AZ74" s="32"/>
      <c r="BA74" s="32"/>
      <c r="BB74" s="32"/>
      <c r="BC74" s="32"/>
      <c r="BD74" s="32"/>
      <c r="BE74" s="41"/>
      <c r="BF74" s="32"/>
      <c r="BG74" s="41"/>
      <c r="BH74" s="32"/>
      <c r="BI74" s="41"/>
      <c r="BJ74" s="41"/>
      <c r="BK74" s="41"/>
      <c r="BL74" s="32"/>
      <c r="BM74" s="32"/>
      <c r="BN74" s="32"/>
      <c r="BO74" s="71" t="str">
        <f>IF(BN74="","",IF(BQ74="",VLOOKUP(BN74,〒検索群馬!A:F,5,FALSE),BQ74))</f>
        <v/>
      </c>
      <c r="BP74" s="62"/>
      <c r="BQ74" s="32"/>
      <c r="BR74" s="32" t="str">
        <f t="shared" si="55"/>
        <v/>
      </c>
      <c r="BS74" s="32"/>
      <c r="BT74" s="32"/>
      <c r="BU74" s="32"/>
      <c r="BV74" s="32"/>
      <c r="BW74" s="32"/>
      <c r="BX74" s="71" t="str">
        <f>IF(BW74="","",IF(BZ74="",VLOOKUP(BW74,〒検索群馬!A:F,5,FALSE),BZ74))</f>
        <v/>
      </c>
      <c r="BY74" s="62"/>
      <c r="BZ74" s="32"/>
      <c r="CA74" s="32" t="str">
        <f t="shared" si="56"/>
        <v/>
      </c>
      <c r="CB74" s="32"/>
      <c r="CC74" s="32"/>
      <c r="CD74" s="32"/>
      <c r="CE74" s="32"/>
      <c r="CF74" s="32"/>
      <c r="CG74" s="71" t="str">
        <f>IF(CF74="","",IF(CI74="",VLOOKUP(CF74,〒検索群馬!A:E,5,FALSE),CI74))</f>
        <v/>
      </c>
      <c r="CH74" s="62"/>
      <c r="CI74" s="32"/>
      <c r="CJ74" s="32" t="str">
        <f t="shared" si="57"/>
        <v/>
      </c>
      <c r="CK74" s="32"/>
      <c r="CL74" s="32"/>
      <c r="CM74" s="32"/>
      <c r="CN74" s="32"/>
      <c r="CO74" s="71" t="str">
        <f>IF(CN74="","",IF(CQ74="",VLOOKUP(CN74,〒検索群馬!A:E,5,FALSE),CQ74))</f>
        <v/>
      </c>
      <c r="CP74" s="62"/>
      <c r="CQ74" s="32"/>
      <c r="CR74" s="32" t="str">
        <f t="shared" si="58"/>
        <v/>
      </c>
      <c r="CS74" s="32"/>
      <c r="CT74" s="32"/>
      <c r="CU74" s="32"/>
      <c r="CV74" s="32"/>
      <c r="CW74" s="71" t="str">
        <f>IF(CV74="","",IF(CY74="",VLOOKUP(CV74,〒検索群馬!A:E,5,FALSE),CY74))</f>
        <v/>
      </c>
      <c r="CX74" s="62"/>
      <c r="CY74" s="32"/>
      <c r="CZ74" s="32" t="str">
        <f t="shared" si="59"/>
        <v/>
      </c>
      <c r="DA74" s="32"/>
      <c r="DB74" s="43"/>
    </row>
    <row r="75" spans="1:106" ht="18.75" customHeight="1">
      <c r="A75" s="33">
        <v>72</v>
      </c>
      <c r="B75" s="34"/>
      <c r="C75" s="32"/>
      <c r="D75" s="38" t="str">
        <f>IF(E75="",PHONETIC(C75),入力フォーム一覧[[#This Row],[ふりがな※修正用]])</f>
        <v/>
      </c>
      <c r="E75" s="41"/>
      <c r="F75" s="41"/>
      <c r="G75" s="36"/>
      <c r="H75" s="36"/>
      <c r="I75" s="34"/>
      <c r="J75" s="41"/>
      <c r="K75" s="71" t="str">
        <f>IF(J75="","",IF(M75="",VLOOKUP(J75,〒検索群馬!A:E,5,FALSE),M75))</f>
        <v/>
      </c>
      <c r="L75" s="62"/>
      <c r="M75" s="40"/>
      <c r="N75" s="32" t="str">
        <f t="shared" si="40"/>
        <v/>
      </c>
      <c r="O75" s="32"/>
      <c r="P75" s="32"/>
      <c r="Q75" s="41"/>
      <c r="R75" s="3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42" t="str">
        <f t="shared" si="41"/>
        <v/>
      </c>
      <c r="AF75" s="42" t="str">
        <f t="shared" si="42"/>
        <v/>
      </c>
      <c r="AG75" s="42" t="str">
        <f t="shared" si="43"/>
        <v/>
      </c>
      <c r="AH75" s="42" t="str">
        <f t="shared" si="44"/>
        <v/>
      </c>
      <c r="AI75" s="42" t="str">
        <f t="shared" si="45"/>
        <v/>
      </c>
      <c r="AJ75" s="42" t="str">
        <f t="shared" si="46"/>
        <v/>
      </c>
      <c r="AK75" s="42" t="str">
        <f t="shared" si="47"/>
        <v/>
      </c>
      <c r="AL75" s="42" t="str">
        <f t="shared" si="48"/>
        <v/>
      </c>
      <c r="AM75" s="42" t="str">
        <f t="shared" si="49"/>
        <v/>
      </c>
      <c r="AN75" s="42" t="str">
        <f t="shared" si="50"/>
        <v/>
      </c>
      <c r="AO75" s="42" t="str">
        <f t="shared" si="51"/>
        <v/>
      </c>
      <c r="AP75" s="42" t="str">
        <f t="shared" si="52"/>
        <v/>
      </c>
      <c r="AQ75" s="41"/>
      <c r="AR75" s="38" t="str">
        <f t="shared" si="53"/>
        <v/>
      </c>
      <c r="AS75" s="38" t="str">
        <f t="shared" si="54"/>
        <v/>
      </c>
      <c r="AT75" s="32"/>
      <c r="AU75" s="32"/>
      <c r="AV75" s="32"/>
      <c r="AW75" s="41"/>
      <c r="AX75" s="41"/>
      <c r="AY75" s="41"/>
      <c r="AZ75" s="32"/>
      <c r="BA75" s="32"/>
      <c r="BB75" s="32"/>
      <c r="BC75" s="32"/>
      <c r="BD75" s="32"/>
      <c r="BE75" s="41"/>
      <c r="BF75" s="32"/>
      <c r="BG75" s="41"/>
      <c r="BH75" s="32"/>
      <c r="BI75" s="41"/>
      <c r="BJ75" s="41"/>
      <c r="BK75" s="41"/>
      <c r="BL75" s="32"/>
      <c r="BM75" s="32"/>
      <c r="BN75" s="32"/>
      <c r="BO75" s="71" t="str">
        <f>IF(BN75="","",IF(BQ75="",VLOOKUP(BN75,〒検索群馬!A:F,5,FALSE),BQ75))</f>
        <v/>
      </c>
      <c r="BP75" s="62"/>
      <c r="BQ75" s="32"/>
      <c r="BR75" s="32" t="str">
        <f t="shared" si="55"/>
        <v/>
      </c>
      <c r="BS75" s="32"/>
      <c r="BT75" s="32"/>
      <c r="BU75" s="32"/>
      <c r="BV75" s="32"/>
      <c r="BW75" s="32"/>
      <c r="BX75" s="71" t="str">
        <f>IF(BW75="","",IF(BZ75="",VLOOKUP(BW75,〒検索群馬!A:F,5,FALSE),BZ75))</f>
        <v/>
      </c>
      <c r="BY75" s="62"/>
      <c r="BZ75" s="32"/>
      <c r="CA75" s="32" t="str">
        <f t="shared" si="56"/>
        <v/>
      </c>
      <c r="CB75" s="32"/>
      <c r="CC75" s="32"/>
      <c r="CD75" s="32"/>
      <c r="CE75" s="32"/>
      <c r="CF75" s="32"/>
      <c r="CG75" s="71" t="str">
        <f>IF(CF75="","",IF(CI75="",VLOOKUP(CF75,〒検索群馬!A:E,5,FALSE),CI75))</f>
        <v/>
      </c>
      <c r="CH75" s="62"/>
      <c r="CI75" s="32"/>
      <c r="CJ75" s="32" t="str">
        <f t="shared" si="57"/>
        <v/>
      </c>
      <c r="CK75" s="32"/>
      <c r="CL75" s="32"/>
      <c r="CM75" s="32"/>
      <c r="CN75" s="32"/>
      <c r="CO75" s="71" t="str">
        <f>IF(CN75="","",IF(CQ75="",VLOOKUP(CN75,〒検索群馬!A:E,5,FALSE),CQ75))</f>
        <v/>
      </c>
      <c r="CP75" s="62"/>
      <c r="CQ75" s="32"/>
      <c r="CR75" s="32" t="str">
        <f t="shared" si="58"/>
        <v/>
      </c>
      <c r="CS75" s="32"/>
      <c r="CT75" s="32"/>
      <c r="CU75" s="32"/>
      <c r="CV75" s="32"/>
      <c r="CW75" s="71" t="str">
        <f>IF(CV75="","",IF(CY75="",VLOOKUP(CV75,〒検索群馬!A:E,5,FALSE),CY75))</f>
        <v/>
      </c>
      <c r="CX75" s="62"/>
      <c r="CY75" s="32"/>
      <c r="CZ75" s="32" t="str">
        <f t="shared" si="59"/>
        <v/>
      </c>
      <c r="DA75" s="32"/>
      <c r="DB75" s="43"/>
    </row>
    <row r="76" spans="1:106" ht="18.75" customHeight="1">
      <c r="A76" s="33">
        <v>73</v>
      </c>
      <c r="B76" s="34"/>
      <c r="C76" s="32"/>
      <c r="D76" s="38" t="str">
        <f>IF(E76="",PHONETIC(C76),入力フォーム一覧[[#This Row],[ふりがな※修正用]])</f>
        <v/>
      </c>
      <c r="E76" s="41"/>
      <c r="F76" s="41"/>
      <c r="G76" s="36"/>
      <c r="H76" s="36"/>
      <c r="I76" s="34"/>
      <c r="J76" s="41"/>
      <c r="K76" s="71" t="str">
        <f>IF(J76="","",IF(M76="",VLOOKUP(J76,〒検索群馬!A:E,5,FALSE),M76))</f>
        <v/>
      </c>
      <c r="L76" s="62"/>
      <c r="M76" s="40"/>
      <c r="N76" s="32" t="str">
        <f t="shared" si="40"/>
        <v/>
      </c>
      <c r="O76" s="32"/>
      <c r="P76" s="32"/>
      <c r="Q76" s="41"/>
      <c r="R76" s="3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42" t="str">
        <f t="shared" si="41"/>
        <v/>
      </c>
      <c r="AF76" s="42" t="str">
        <f t="shared" si="42"/>
        <v/>
      </c>
      <c r="AG76" s="42" t="str">
        <f t="shared" si="43"/>
        <v/>
      </c>
      <c r="AH76" s="42" t="str">
        <f t="shared" si="44"/>
        <v/>
      </c>
      <c r="AI76" s="42" t="str">
        <f t="shared" si="45"/>
        <v/>
      </c>
      <c r="AJ76" s="42" t="str">
        <f t="shared" si="46"/>
        <v/>
      </c>
      <c r="AK76" s="42" t="str">
        <f t="shared" si="47"/>
        <v/>
      </c>
      <c r="AL76" s="42" t="str">
        <f t="shared" si="48"/>
        <v/>
      </c>
      <c r="AM76" s="42" t="str">
        <f t="shared" si="49"/>
        <v/>
      </c>
      <c r="AN76" s="42" t="str">
        <f t="shared" si="50"/>
        <v/>
      </c>
      <c r="AO76" s="42" t="str">
        <f t="shared" si="51"/>
        <v/>
      </c>
      <c r="AP76" s="42" t="str">
        <f t="shared" si="52"/>
        <v/>
      </c>
      <c r="AQ76" s="41"/>
      <c r="AR76" s="38" t="str">
        <f t="shared" si="53"/>
        <v/>
      </c>
      <c r="AS76" s="38" t="str">
        <f t="shared" si="54"/>
        <v/>
      </c>
      <c r="AT76" s="32"/>
      <c r="AU76" s="32"/>
      <c r="AV76" s="32"/>
      <c r="AW76" s="41"/>
      <c r="AX76" s="41"/>
      <c r="AY76" s="41"/>
      <c r="AZ76" s="32"/>
      <c r="BA76" s="32"/>
      <c r="BB76" s="32"/>
      <c r="BC76" s="32"/>
      <c r="BD76" s="32"/>
      <c r="BE76" s="41"/>
      <c r="BF76" s="32"/>
      <c r="BG76" s="41"/>
      <c r="BH76" s="32"/>
      <c r="BI76" s="41"/>
      <c r="BJ76" s="41"/>
      <c r="BK76" s="41"/>
      <c r="BL76" s="32"/>
      <c r="BM76" s="32"/>
      <c r="BN76" s="32"/>
      <c r="BO76" s="71" t="str">
        <f>IF(BN76="","",IF(BQ76="",VLOOKUP(BN76,〒検索群馬!A:F,5,FALSE),BQ76))</f>
        <v/>
      </c>
      <c r="BP76" s="62"/>
      <c r="BQ76" s="32"/>
      <c r="BR76" s="32" t="str">
        <f t="shared" si="55"/>
        <v/>
      </c>
      <c r="BS76" s="32"/>
      <c r="BT76" s="32"/>
      <c r="BU76" s="32"/>
      <c r="BV76" s="32"/>
      <c r="BW76" s="32"/>
      <c r="BX76" s="71" t="str">
        <f>IF(BW76="","",IF(BZ76="",VLOOKUP(BW76,〒検索群馬!A:F,5,FALSE),BZ76))</f>
        <v/>
      </c>
      <c r="BY76" s="62"/>
      <c r="BZ76" s="32"/>
      <c r="CA76" s="32" t="str">
        <f t="shared" si="56"/>
        <v/>
      </c>
      <c r="CB76" s="32"/>
      <c r="CC76" s="32"/>
      <c r="CD76" s="32"/>
      <c r="CE76" s="32"/>
      <c r="CF76" s="32"/>
      <c r="CG76" s="71" t="str">
        <f>IF(CF76="","",IF(CI76="",VLOOKUP(CF76,〒検索群馬!A:E,5,FALSE),CI76))</f>
        <v/>
      </c>
      <c r="CH76" s="62"/>
      <c r="CI76" s="32"/>
      <c r="CJ76" s="32" t="str">
        <f t="shared" si="57"/>
        <v/>
      </c>
      <c r="CK76" s="32"/>
      <c r="CL76" s="32"/>
      <c r="CM76" s="32"/>
      <c r="CN76" s="32"/>
      <c r="CO76" s="71" t="str">
        <f>IF(CN76="","",IF(CQ76="",VLOOKUP(CN76,〒検索群馬!A:E,5,FALSE),CQ76))</f>
        <v/>
      </c>
      <c r="CP76" s="62"/>
      <c r="CQ76" s="32"/>
      <c r="CR76" s="32" t="str">
        <f t="shared" si="58"/>
        <v/>
      </c>
      <c r="CS76" s="32"/>
      <c r="CT76" s="32"/>
      <c r="CU76" s="32"/>
      <c r="CV76" s="32"/>
      <c r="CW76" s="71" t="str">
        <f>IF(CV76="","",IF(CY76="",VLOOKUP(CV76,〒検索群馬!A:E,5,FALSE),CY76))</f>
        <v/>
      </c>
      <c r="CX76" s="62"/>
      <c r="CY76" s="32"/>
      <c r="CZ76" s="32" t="str">
        <f t="shared" si="59"/>
        <v/>
      </c>
      <c r="DA76" s="32"/>
      <c r="DB76" s="43"/>
    </row>
    <row r="77" spans="1:106" ht="18.75" customHeight="1">
      <c r="A77" s="33">
        <v>74</v>
      </c>
      <c r="B77" s="34"/>
      <c r="C77" s="32"/>
      <c r="D77" s="38" t="str">
        <f>IF(E77="",PHONETIC(C77),入力フォーム一覧[[#This Row],[ふりがな※修正用]])</f>
        <v/>
      </c>
      <c r="E77" s="41"/>
      <c r="F77" s="41"/>
      <c r="G77" s="36"/>
      <c r="H77" s="36"/>
      <c r="I77" s="34"/>
      <c r="J77" s="41"/>
      <c r="K77" s="71" t="str">
        <f>IF(J77="","",IF(M77="",VLOOKUP(J77,〒検索群馬!A:E,5,FALSE),M77))</f>
        <v/>
      </c>
      <c r="L77" s="62"/>
      <c r="M77" s="40"/>
      <c r="N77" s="32" t="str">
        <f t="shared" si="40"/>
        <v/>
      </c>
      <c r="O77" s="32"/>
      <c r="P77" s="32"/>
      <c r="Q77" s="41"/>
      <c r="R77" s="3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42" t="str">
        <f t="shared" si="41"/>
        <v/>
      </c>
      <c r="AF77" s="42" t="str">
        <f t="shared" si="42"/>
        <v/>
      </c>
      <c r="AG77" s="42" t="str">
        <f t="shared" si="43"/>
        <v/>
      </c>
      <c r="AH77" s="42" t="str">
        <f t="shared" si="44"/>
        <v/>
      </c>
      <c r="AI77" s="42" t="str">
        <f t="shared" si="45"/>
        <v/>
      </c>
      <c r="AJ77" s="42" t="str">
        <f t="shared" si="46"/>
        <v/>
      </c>
      <c r="AK77" s="42" t="str">
        <f t="shared" si="47"/>
        <v/>
      </c>
      <c r="AL77" s="42" t="str">
        <f t="shared" si="48"/>
        <v/>
      </c>
      <c r="AM77" s="42" t="str">
        <f t="shared" si="49"/>
        <v/>
      </c>
      <c r="AN77" s="42" t="str">
        <f t="shared" si="50"/>
        <v/>
      </c>
      <c r="AO77" s="42" t="str">
        <f t="shared" si="51"/>
        <v/>
      </c>
      <c r="AP77" s="42" t="str">
        <f t="shared" si="52"/>
        <v/>
      </c>
      <c r="AQ77" s="41"/>
      <c r="AR77" s="38" t="str">
        <f t="shared" si="53"/>
        <v/>
      </c>
      <c r="AS77" s="38" t="str">
        <f t="shared" si="54"/>
        <v/>
      </c>
      <c r="AT77" s="32"/>
      <c r="AU77" s="32"/>
      <c r="AV77" s="32"/>
      <c r="AW77" s="41"/>
      <c r="AX77" s="41"/>
      <c r="AY77" s="41"/>
      <c r="AZ77" s="32"/>
      <c r="BA77" s="32"/>
      <c r="BB77" s="32"/>
      <c r="BC77" s="32"/>
      <c r="BD77" s="32"/>
      <c r="BE77" s="41"/>
      <c r="BF77" s="32"/>
      <c r="BG77" s="41"/>
      <c r="BH77" s="32"/>
      <c r="BI77" s="41"/>
      <c r="BJ77" s="41"/>
      <c r="BK77" s="41"/>
      <c r="BL77" s="32"/>
      <c r="BM77" s="32"/>
      <c r="BN77" s="32"/>
      <c r="BO77" s="71" t="str">
        <f>IF(BN77="","",IF(BQ77="",VLOOKUP(BN77,〒検索群馬!A:F,5,FALSE),BQ77))</f>
        <v/>
      </c>
      <c r="BP77" s="62"/>
      <c r="BQ77" s="32"/>
      <c r="BR77" s="32" t="str">
        <f t="shared" si="55"/>
        <v/>
      </c>
      <c r="BS77" s="32"/>
      <c r="BT77" s="32"/>
      <c r="BU77" s="32"/>
      <c r="BV77" s="32"/>
      <c r="BW77" s="32"/>
      <c r="BX77" s="71" t="str">
        <f>IF(BW77="","",IF(BZ77="",VLOOKUP(BW77,〒検索群馬!A:F,5,FALSE),BZ77))</f>
        <v/>
      </c>
      <c r="BY77" s="62"/>
      <c r="BZ77" s="32"/>
      <c r="CA77" s="32" t="str">
        <f t="shared" si="56"/>
        <v/>
      </c>
      <c r="CB77" s="32"/>
      <c r="CC77" s="32"/>
      <c r="CD77" s="32"/>
      <c r="CE77" s="32"/>
      <c r="CF77" s="32"/>
      <c r="CG77" s="71" t="str">
        <f>IF(CF77="","",IF(CI77="",VLOOKUP(CF77,〒検索群馬!A:E,5,FALSE),CI77))</f>
        <v/>
      </c>
      <c r="CH77" s="62"/>
      <c r="CI77" s="32"/>
      <c r="CJ77" s="32" t="str">
        <f t="shared" si="57"/>
        <v/>
      </c>
      <c r="CK77" s="32"/>
      <c r="CL77" s="32"/>
      <c r="CM77" s="32"/>
      <c r="CN77" s="32"/>
      <c r="CO77" s="71" t="str">
        <f>IF(CN77="","",IF(CQ77="",VLOOKUP(CN77,〒検索群馬!A:E,5,FALSE),CQ77))</f>
        <v/>
      </c>
      <c r="CP77" s="62"/>
      <c r="CQ77" s="32"/>
      <c r="CR77" s="32" t="str">
        <f t="shared" si="58"/>
        <v/>
      </c>
      <c r="CS77" s="32"/>
      <c r="CT77" s="32"/>
      <c r="CU77" s="32"/>
      <c r="CV77" s="32"/>
      <c r="CW77" s="71" t="str">
        <f>IF(CV77="","",IF(CY77="",VLOOKUP(CV77,〒検索群馬!A:E,5,FALSE),CY77))</f>
        <v/>
      </c>
      <c r="CX77" s="62"/>
      <c r="CY77" s="32"/>
      <c r="CZ77" s="32" t="str">
        <f t="shared" si="59"/>
        <v/>
      </c>
      <c r="DA77" s="32"/>
      <c r="DB77" s="43"/>
    </row>
    <row r="78" spans="1:106" ht="18.75" customHeight="1">
      <c r="A78" s="33">
        <v>75</v>
      </c>
      <c r="B78" s="34"/>
      <c r="C78" s="32"/>
      <c r="D78" s="38" t="str">
        <f>IF(E78="",PHONETIC(C78),入力フォーム一覧[[#This Row],[ふりがな※修正用]])</f>
        <v/>
      </c>
      <c r="E78" s="41"/>
      <c r="F78" s="41"/>
      <c r="G78" s="36"/>
      <c r="H78" s="36"/>
      <c r="I78" s="34"/>
      <c r="J78" s="41"/>
      <c r="K78" s="71" t="str">
        <f>IF(J78="","",IF(M78="",VLOOKUP(J78,〒検索群馬!A:E,5,FALSE),M78))</f>
        <v/>
      </c>
      <c r="L78" s="62"/>
      <c r="M78" s="40"/>
      <c r="N78" s="32" t="str">
        <f t="shared" si="40"/>
        <v/>
      </c>
      <c r="O78" s="32"/>
      <c r="P78" s="32"/>
      <c r="Q78" s="41"/>
      <c r="R78" s="3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42" t="str">
        <f t="shared" si="41"/>
        <v/>
      </c>
      <c r="AF78" s="42" t="str">
        <f t="shared" si="42"/>
        <v/>
      </c>
      <c r="AG78" s="42" t="str">
        <f t="shared" si="43"/>
        <v/>
      </c>
      <c r="AH78" s="42" t="str">
        <f t="shared" si="44"/>
        <v/>
      </c>
      <c r="AI78" s="42" t="str">
        <f t="shared" si="45"/>
        <v/>
      </c>
      <c r="AJ78" s="42" t="str">
        <f t="shared" si="46"/>
        <v/>
      </c>
      <c r="AK78" s="42" t="str">
        <f t="shared" si="47"/>
        <v/>
      </c>
      <c r="AL78" s="42" t="str">
        <f t="shared" si="48"/>
        <v/>
      </c>
      <c r="AM78" s="42" t="str">
        <f t="shared" si="49"/>
        <v/>
      </c>
      <c r="AN78" s="42" t="str">
        <f t="shared" si="50"/>
        <v/>
      </c>
      <c r="AO78" s="42" t="str">
        <f t="shared" si="51"/>
        <v/>
      </c>
      <c r="AP78" s="42" t="str">
        <f t="shared" si="52"/>
        <v/>
      </c>
      <c r="AQ78" s="41"/>
      <c r="AR78" s="38" t="str">
        <f t="shared" si="53"/>
        <v/>
      </c>
      <c r="AS78" s="38" t="str">
        <f t="shared" si="54"/>
        <v/>
      </c>
      <c r="AT78" s="32"/>
      <c r="AU78" s="32"/>
      <c r="AV78" s="32"/>
      <c r="AW78" s="41"/>
      <c r="AX78" s="41"/>
      <c r="AY78" s="41"/>
      <c r="AZ78" s="32"/>
      <c r="BA78" s="32"/>
      <c r="BB78" s="32"/>
      <c r="BC78" s="32"/>
      <c r="BD78" s="32"/>
      <c r="BE78" s="41"/>
      <c r="BF78" s="32"/>
      <c r="BG78" s="41"/>
      <c r="BH78" s="32"/>
      <c r="BI78" s="41"/>
      <c r="BJ78" s="41"/>
      <c r="BK78" s="41"/>
      <c r="BL78" s="32"/>
      <c r="BM78" s="32"/>
      <c r="BN78" s="32"/>
      <c r="BO78" s="71" t="str">
        <f>IF(BN78="","",IF(BQ78="",VLOOKUP(BN78,〒検索群馬!A:F,5,FALSE),BQ78))</f>
        <v/>
      </c>
      <c r="BP78" s="62"/>
      <c r="BQ78" s="32"/>
      <c r="BR78" s="32" t="str">
        <f t="shared" si="55"/>
        <v/>
      </c>
      <c r="BS78" s="32"/>
      <c r="BT78" s="32"/>
      <c r="BU78" s="32"/>
      <c r="BV78" s="32"/>
      <c r="BW78" s="32"/>
      <c r="BX78" s="71" t="str">
        <f>IF(BW78="","",IF(BZ78="",VLOOKUP(BW78,〒検索群馬!A:F,5,FALSE),BZ78))</f>
        <v/>
      </c>
      <c r="BY78" s="62"/>
      <c r="BZ78" s="32"/>
      <c r="CA78" s="32" t="str">
        <f t="shared" si="56"/>
        <v/>
      </c>
      <c r="CB78" s="32"/>
      <c r="CC78" s="32"/>
      <c r="CD78" s="32"/>
      <c r="CE78" s="32"/>
      <c r="CF78" s="32"/>
      <c r="CG78" s="71" t="str">
        <f>IF(CF78="","",IF(CI78="",VLOOKUP(CF78,〒検索群馬!A:E,5,FALSE),CI78))</f>
        <v/>
      </c>
      <c r="CH78" s="62"/>
      <c r="CI78" s="32"/>
      <c r="CJ78" s="32" t="str">
        <f t="shared" si="57"/>
        <v/>
      </c>
      <c r="CK78" s="32"/>
      <c r="CL78" s="32"/>
      <c r="CM78" s="32"/>
      <c r="CN78" s="32"/>
      <c r="CO78" s="71" t="str">
        <f>IF(CN78="","",IF(CQ78="",VLOOKUP(CN78,〒検索群馬!A:E,5,FALSE),CQ78))</f>
        <v/>
      </c>
      <c r="CP78" s="62"/>
      <c r="CQ78" s="32"/>
      <c r="CR78" s="32" t="str">
        <f t="shared" si="58"/>
        <v/>
      </c>
      <c r="CS78" s="32"/>
      <c r="CT78" s="32"/>
      <c r="CU78" s="32"/>
      <c r="CV78" s="32"/>
      <c r="CW78" s="71" t="str">
        <f>IF(CV78="","",IF(CY78="",VLOOKUP(CV78,〒検索群馬!A:E,5,FALSE),CY78))</f>
        <v/>
      </c>
      <c r="CX78" s="62"/>
      <c r="CY78" s="32"/>
      <c r="CZ78" s="32" t="str">
        <f t="shared" si="59"/>
        <v/>
      </c>
      <c r="DA78" s="32"/>
      <c r="DB78" s="43"/>
    </row>
    <row r="79" spans="1:106" ht="18.75" customHeight="1">
      <c r="A79" s="33">
        <v>76</v>
      </c>
      <c r="B79" s="34"/>
      <c r="C79" s="32"/>
      <c r="D79" s="38" t="str">
        <f>IF(E79="",PHONETIC(C79),入力フォーム一覧[[#This Row],[ふりがな※修正用]])</f>
        <v/>
      </c>
      <c r="E79" s="41"/>
      <c r="F79" s="41"/>
      <c r="G79" s="36"/>
      <c r="H79" s="36"/>
      <c r="I79" s="34"/>
      <c r="J79" s="41"/>
      <c r="K79" s="71" t="str">
        <f>IF(J79="","",IF(M79="",VLOOKUP(J79,〒検索群馬!A:E,5,FALSE),M79))</f>
        <v/>
      </c>
      <c r="L79" s="62"/>
      <c r="M79" s="40"/>
      <c r="N79" s="32" t="str">
        <f t="shared" si="40"/>
        <v/>
      </c>
      <c r="O79" s="32"/>
      <c r="P79" s="32"/>
      <c r="Q79" s="41"/>
      <c r="R79" s="3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42" t="str">
        <f t="shared" si="41"/>
        <v/>
      </c>
      <c r="AF79" s="42" t="str">
        <f t="shared" si="42"/>
        <v/>
      </c>
      <c r="AG79" s="42" t="str">
        <f t="shared" si="43"/>
        <v/>
      </c>
      <c r="AH79" s="42" t="str">
        <f t="shared" si="44"/>
        <v/>
      </c>
      <c r="AI79" s="42" t="str">
        <f t="shared" si="45"/>
        <v/>
      </c>
      <c r="AJ79" s="42" t="str">
        <f t="shared" si="46"/>
        <v/>
      </c>
      <c r="AK79" s="42" t="str">
        <f t="shared" si="47"/>
        <v/>
      </c>
      <c r="AL79" s="42" t="str">
        <f t="shared" si="48"/>
        <v/>
      </c>
      <c r="AM79" s="42" t="str">
        <f t="shared" si="49"/>
        <v/>
      </c>
      <c r="AN79" s="42" t="str">
        <f t="shared" si="50"/>
        <v/>
      </c>
      <c r="AO79" s="42" t="str">
        <f t="shared" si="51"/>
        <v/>
      </c>
      <c r="AP79" s="42" t="str">
        <f t="shared" si="52"/>
        <v/>
      </c>
      <c r="AQ79" s="41"/>
      <c r="AR79" s="38" t="str">
        <f t="shared" si="53"/>
        <v/>
      </c>
      <c r="AS79" s="38" t="str">
        <f t="shared" si="54"/>
        <v/>
      </c>
      <c r="AT79" s="32"/>
      <c r="AU79" s="32"/>
      <c r="AV79" s="32"/>
      <c r="AW79" s="41"/>
      <c r="AX79" s="41"/>
      <c r="AY79" s="41"/>
      <c r="AZ79" s="32"/>
      <c r="BA79" s="32"/>
      <c r="BB79" s="32"/>
      <c r="BC79" s="32"/>
      <c r="BD79" s="32"/>
      <c r="BE79" s="41"/>
      <c r="BF79" s="32"/>
      <c r="BG79" s="41"/>
      <c r="BH79" s="32"/>
      <c r="BI79" s="41"/>
      <c r="BJ79" s="41"/>
      <c r="BK79" s="41"/>
      <c r="BL79" s="32"/>
      <c r="BM79" s="32"/>
      <c r="BN79" s="32"/>
      <c r="BO79" s="71" t="str">
        <f>IF(BN79="","",IF(BQ79="",VLOOKUP(BN79,〒検索群馬!A:F,5,FALSE),BQ79))</f>
        <v/>
      </c>
      <c r="BP79" s="62"/>
      <c r="BQ79" s="32"/>
      <c r="BR79" s="32" t="str">
        <f t="shared" si="55"/>
        <v/>
      </c>
      <c r="BS79" s="32"/>
      <c r="BT79" s="32"/>
      <c r="BU79" s="32"/>
      <c r="BV79" s="32"/>
      <c r="BW79" s="32"/>
      <c r="BX79" s="71" t="str">
        <f>IF(BW79="","",IF(BZ79="",VLOOKUP(BW79,〒検索群馬!A:F,5,FALSE),BZ79))</f>
        <v/>
      </c>
      <c r="BY79" s="62"/>
      <c r="BZ79" s="32"/>
      <c r="CA79" s="32" t="str">
        <f t="shared" si="56"/>
        <v/>
      </c>
      <c r="CB79" s="32"/>
      <c r="CC79" s="32"/>
      <c r="CD79" s="32"/>
      <c r="CE79" s="32"/>
      <c r="CF79" s="32"/>
      <c r="CG79" s="71" t="str">
        <f>IF(CF79="","",IF(CI79="",VLOOKUP(CF79,〒検索群馬!A:E,5,FALSE),CI79))</f>
        <v/>
      </c>
      <c r="CH79" s="62"/>
      <c r="CI79" s="32"/>
      <c r="CJ79" s="32" t="str">
        <f t="shared" si="57"/>
        <v/>
      </c>
      <c r="CK79" s="32"/>
      <c r="CL79" s="32"/>
      <c r="CM79" s="32"/>
      <c r="CN79" s="32"/>
      <c r="CO79" s="71" t="str">
        <f>IF(CN79="","",IF(CQ79="",VLOOKUP(CN79,〒検索群馬!A:E,5,FALSE),CQ79))</f>
        <v/>
      </c>
      <c r="CP79" s="62"/>
      <c r="CQ79" s="32"/>
      <c r="CR79" s="32" t="str">
        <f t="shared" si="58"/>
        <v/>
      </c>
      <c r="CS79" s="32"/>
      <c r="CT79" s="32"/>
      <c r="CU79" s="32"/>
      <c r="CV79" s="32"/>
      <c r="CW79" s="71" t="str">
        <f>IF(CV79="","",IF(CY79="",VLOOKUP(CV79,〒検索群馬!A:E,5,FALSE),CY79))</f>
        <v/>
      </c>
      <c r="CX79" s="62"/>
      <c r="CY79" s="32"/>
      <c r="CZ79" s="32" t="str">
        <f t="shared" si="59"/>
        <v/>
      </c>
      <c r="DA79" s="32"/>
      <c r="DB79" s="43"/>
    </row>
    <row r="80" spans="1:106" ht="18.75" customHeight="1">
      <c r="A80" s="33">
        <v>77</v>
      </c>
      <c r="B80" s="34"/>
      <c r="C80" s="32"/>
      <c r="D80" s="38" t="str">
        <f>IF(E80="",PHONETIC(C80),入力フォーム一覧[[#This Row],[ふりがな※修正用]])</f>
        <v/>
      </c>
      <c r="E80" s="41"/>
      <c r="F80" s="41"/>
      <c r="G80" s="36"/>
      <c r="H80" s="36"/>
      <c r="I80" s="34"/>
      <c r="J80" s="41"/>
      <c r="K80" s="71" t="str">
        <f>IF(J80="","",IF(M80="",VLOOKUP(J80,〒検索群馬!A:E,5,FALSE),M80))</f>
        <v/>
      </c>
      <c r="L80" s="62"/>
      <c r="M80" s="40"/>
      <c r="N80" s="32" t="str">
        <f t="shared" si="40"/>
        <v/>
      </c>
      <c r="O80" s="32"/>
      <c r="P80" s="32"/>
      <c r="Q80" s="41"/>
      <c r="R80" s="3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42" t="str">
        <f t="shared" si="41"/>
        <v/>
      </c>
      <c r="AF80" s="42" t="str">
        <f t="shared" si="42"/>
        <v/>
      </c>
      <c r="AG80" s="42" t="str">
        <f t="shared" si="43"/>
        <v/>
      </c>
      <c r="AH80" s="42" t="str">
        <f t="shared" si="44"/>
        <v/>
      </c>
      <c r="AI80" s="42" t="str">
        <f t="shared" si="45"/>
        <v/>
      </c>
      <c r="AJ80" s="42" t="str">
        <f t="shared" si="46"/>
        <v/>
      </c>
      <c r="AK80" s="42" t="str">
        <f t="shared" si="47"/>
        <v/>
      </c>
      <c r="AL80" s="42" t="str">
        <f t="shared" si="48"/>
        <v/>
      </c>
      <c r="AM80" s="42" t="str">
        <f t="shared" si="49"/>
        <v/>
      </c>
      <c r="AN80" s="42" t="str">
        <f t="shared" si="50"/>
        <v/>
      </c>
      <c r="AO80" s="42" t="str">
        <f t="shared" si="51"/>
        <v/>
      </c>
      <c r="AP80" s="42" t="str">
        <f t="shared" si="52"/>
        <v/>
      </c>
      <c r="AQ80" s="41"/>
      <c r="AR80" s="38" t="str">
        <f t="shared" si="53"/>
        <v/>
      </c>
      <c r="AS80" s="38" t="str">
        <f t="shared" si="54"/>
        <v/>
      </c>
      <c r="AT80" s="32"/>
      <c r="AU80" s="32"/>
      <c r="AV80" s="32"/>
      <c r="AW80" s="41"/>
      <c r="AX80" s="41"/>
      <c r="AY80" s="41"/>
      <c r="AZ80" s="32"/>
      <c r="BA80" s="32"/>
      <c r="BB80" s="32"/>
      <c r="BC80" s="32"/>
      <c r="BD80" s="32"/>
      <c r="BE80" s="41"/>
      <c r="BF80" s="32"/>
      <c r="BG80" s="41"/>
      <c r="BH80" s="32"/>
      <c r="BI80" s="41"/>
      <c r="BJ80" s="41"/>
      <c r="BK80" s="41"/>
      <c r="BL80" s="32"/>
      <c r="BM80" s="32"/>
      <c r="BN80" s="32"/>
      <c r="BO80" s="71" t="str">
        <f>IF(BN80="","",IF(BQ80="",VLOOKUP(BN80,〒検索群馬!A:F,5,FALSE),BQ80))</f>
        <v/>
      </c>
      <c r="BP80" s="62"/>
      <c r="BQ80" s="32"/>
      <c r="BR80" s="32" t="str">
        <f t="shared" si="55"/>
        <v/>
      </c>
      <c r="BS80" s="32"/>
      <c r="BT80" s="32"/>
      <c r="BU80" s="32"/>
      <c r="BV80" s="32"/>
      <c r="BW80" s="32"/>
      <c r="BX80" s="71" t="str">
        <f>IF(BW80="","",IF(BZ80="",VLOOKUP(BW80,〒検索群馬!A:F,5,FALSE),BZ80))</f>
        <v/>
      </c>
      <c r="BY80" s="62"/>
      <c r="BZ80" s="32"/>
      <c r="CA80" s="32" t="str">
        <f t="shared" si="56"/>
        <v/>
      </c>
      <c r="CB80" s="32"/>
      <c r="CC80" s="32"/>
      <c r="CD80" s="32"/>
      <c r="CE80" s="32"/>
      <c r="CF80" s="32"/>
      <c r="CG80" s="71" t="str">
        <f>IF(CF80="","",IF(CI80="",VLOOKUP(CF80,〒検索群馬!A:E,5,FALSE),CI80))</f>
        <v/>
      </c>
      <c r="CH80" s="62"/>
      <c r="CI80" s="32"/>
      <c r="CJ80" s="32" t="str">
        <f t="shared" si="57"/>
        <v/>
      </c>
      <c r="CK80" s="32"/>
      <c r="CL80" s="32"/>
      <c r="CM80" s="32"/>
      <c r="CN80" s="32"/>
      <c r="CO80" s="71" t="str">
        <f>IF(CN80="","",IF(CQ80="",VLOOKUP(CN80,〒検索群馬!A:E,5,FALSE),CQ80))</f>
        <v/>
      </c>
      <c r="CP80" s="62"/>
      <c r="CQ80" s="32"/>
      <c r="CR80" s="32" t="str">
        <f t="shared" si="58"/>
        <v/>
      </c>
      <c r="CS80" s="32"/>
      <c r="CT80" s="32"/>
      <c r="CU80" s="32"/>
      <c r="CV80" s="32"/>
      <c r="CW80" s="71" t="str">
        <f>IF(CV80="","",IF(CY80="",VLOOKUP(CV80,〒検索群馬!A:E,5,FALSE),CY80))</f>
        <v/>
      </c>
      <c r="CX80" s="62"/>
      <c r="CY80" s="32"/>
      <c r="CZ80" s="32" t="str">
        <f t="shared" si="59"/>
        <v/>
      </c>
      <c r="DA80" s="32"/>
      <c r="DB80" s="43"/>
    </row>
    <row r="81" spans="1:106" ht="18.75" customHeight="1">
      <c r="A81" s="33">
        <v>78</v>
      </c>
      <c r="B81" s="34"/>
      <c r="C81" s="32"/>
      <c r="D81" s="38" t="str">
        <f>IF(E81="",PHONETIC(C81),入力フォーム一覧[[#This Row],[ふりがな※修正用]])</f>
        <v/>
      </c>
      <c r="E81" s="41"/>
      <c r="F81" s="41"/>
      <c r="G81" s="36"/>
      <c r="H81" s="36"/>
      <c r="I81" s="34"/>
      <c r="J81" s="41"/>
      <c r="K81" s="71" t="str">
        <f>IF(J81="","",IF(M81="",VLOOKUP(J81,〒検索群馬!A:E,5,FALSE),M81))</f>
        <v/>
      </c>
      <c r="L81" s="62"/>
      <c r="M81" s="40"/>
      <c r="N81" s="32" t="str">
        <f t="shared" si="40"/>
        <v/>
      </c>
      <c r="O81" s="32"/>
      <c r="P81" s="32"/>
      <c r="Q81" s="41"/>
      <c r="R81" s="3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42" t="str">
        <f t="shared" si="41"/>
        <v/>
      </c>
      <c r="AF81" s="42" t="str">
        <f t="shared" si="42"/>
        <v/>
      </c>
      <c r="AG81" s="42" t="str">
        <f t="shared" si="43"/>
        <v/>
      </c>
      <c r="AH81" s="42" t="str">
        <f t="shared" si="44"/>
        <v/>
      </c>
      <c r="AI81" s="42" t="str">
        <f t="shared" si="45"/>
        <v/>
      </c>
      <c r="AJ81" s="42" t="str">
        <f t="shared" si="46"/>
        <v/>
      </c>
      <c r="AK81" s="42" t="str">
        <f t="shared" si="47"/>
        <v/>
      </c>
      <c r="AL81" s="42" t="str">
        <f t="shared" si="48"/>
        <v/>
      </c>
      <c r="AM81" s="42" t="str">
        <f t="shared" si="49"/>
        <v/>
      </c>
      <c r="AN81" s="42" t="str">
        <f t="shared" si="50"/>
        <v/>
      </c>
      <c r="AO81" s="42" t="str">
        <f t="shared" si="51"/>
        <v/>
      </c>
      <c r="AP81" s="42" t="str">
        <f t="shared" si="52"/>
        <v/>
      </c>
      <c r="AQ81" s="41"/>
      <c r="AR81" s="38" t="str">
        <f t="shared" si="53"/>
        <v/>
      </c>
      <c r="AS81" s="38" t="str">
        <f t="shared" si="54"/>
        <v/>
      </c>
      <c r="AT81" s="32"/>
      <c r="AU81" s="32"/>
      <c r="AV81" s="32"/>
      <c r="AW81" s="41"/>
      <c r="AX81" s="41"/>
      <c r="AY81" s="41"/>
      <c r="AZ81" s="32"/>
      <c r="BA81" s="32"/>
      <c r="BB81" s="32"/>
      <c r="BC81" s="32"/>
      <c r="BD81" s="32"/>
      <c r="BE81" s="41"/>
      <c r="BF81" s="32"/>
      <c r="BG81" s="41"/>
      <c r="BH81" s="32"/>
      <c r="BI81" s="41"/>
      <c r="BJ81" s="41"/>
      <c r="BK81" s="41"/>
      <c r="BL81" s="32"/>
      <c r="BM81" s="32"/>
      <c r="BN81" s="32"/>
      <c r="BO81" s="71" t="str">
        <f>IF(BN81="","",IF(BQ81="",VLOOKUP(BN81,〒検索群馬!A:F,5,FALSE),BQ81))</f>
        <v/>
      </c>
      <c r="BP81" s="62"/>
      <c r="BQ81" s="32"/>
      <c r="BR81" s="32" t="str">
        <f t="shared" si="55"/>
        <v/>
      </c>
      <c r="BS81" s="32"/>
      <c r="BT81" s="32"/>
      <c r="BU81" s="32"/>
      <c r="BV81" s="32"/>
      <c r="BW81" s="32"/>
      <c r="BX81" s="71" t="str">
        <f>IF(BW81="","",IF(BZ81="",VLOOKUP(BW81,〒検索群馬!A:F,5,FALSE),BZ81))</f>
        <v/>
      </c>
      <c r="BY81" s="62"/>
      <c r="BZ81" s="32"/>
      <c r="CA81" s="32" t="str">
        <f t="shared" si="56"/>
        <v/>
      </c>
      <c r="CB81" s="32"/>
      <c r="CC81" s="32"/>
      <c r="CD81" s="32"/>
      <c r="CE81" s="32"/>
      <c r="CF81" s="32"/>
      <c r="CG81" s="71" t="str">
        <f>IF(CF81="","",IF(CI81="",VLOOKUP(CF81,〒検索群馬!A:E,5,FALSE),CI81))</f>
        <v/>
      </c>
      <c r="CH81" s="62"/>
      <c r="CI81" s="32"/>
      <c r="CJ81" s="32" t="str">
        <f t="shared" si="57"/>
        <v/>
      </c>
      <c r="CK81" s="32"/>
      <c r="CL81" s="32"/>
      <c r="CM81" s="32"/>
      <c r="CN81" s="32"/>
      <c r="CO81" s="71" t="str">
        <f>IF(CN81="","",IF(CQ81="",VLOOKUP(CN81,〒検索群馬!A:E,5,FALSE),CQ81))</f>
        <v/>
      </c>
      <c r="CP81" s="62"/>
      <c r="CQ81" s="32"/>
      <c r="CR81" s="32" t="str">
        <f t="shared" si="58"/>
        <v/>
      </c>
      <c r="CS81" s="32"/>
      <c r="CT81" s="32"/>
      <c r="CU81" s="32"/>
      <c r="CV81" s="32"/>
      <c r="CW81" s="71" t="str">
        <f>IF(CV81="","",IF(CY81="",VLOOKUP(CV81,〒検索群馬!A:E,5,FALSE),CY81))</f>
        <v/>
      </c>
      <c r="CX81" s="62"/>
      <c r="CY81" s="32"/>
      <c r="CZ81" s="32" t="str">
        <f t="shared" si="59"/>
        <v/>
      </c>
      <c r="DA81" s="32"/>
      <c r="DB81" s="43"/>
    </row>
    <row r="82" spans="1:106" ht="18.75" customHeight="1">
      <c r="A82" s="33">
        <v>79</v>
      </c>
      <c r="B82" s="34"/>
      <c r="C82" s="32"/>
      <c r="D82" s="38" t="str">
        <f>IF(E82="",PHONETIC(C82),入力フォーム一覧[[#This Row],[ふりがな※修正用]])</f>
        <v/>
      </c>
      <c r="E82" s="41"/>
      <c r="F82" s="41"/>
      <c r="G82" s="36"/>
      <c r="H82" s="36"/>
      <c r="I82" s="34"/>
      <c r="J82" s="41"/>
      <c r="K82" s="71" t="str">
        <f>IF(J82="","",IF(M82="",VLOOKUP(J82,〒検索群馬!A:E,5,FALSE),M82))</f>
        <v/>
      </c>
      <c r="L82" s="62"/>
      <c r="M82" s="40"/>
      <c r="N82" s="32" t="str">
        <f t="shared" si="40"/>
        <v/>
      </c>
      <c r="O82" s="32"/>
      <c r="P82" s="32"/>
      <c r="Q82" s="41"/>
      <c r="R82" s="3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42" t="str">
        <f t="shared" si="41"/>
        <v/>
      </c>
      <c r="AF82" s="42" t="str">
        <f t="shared" si="42"/>
        <v/>
      </c>
      <c r="AG82" s="42" t="str">
        <f t="shared" si="43"/>
        <v/>
      </c>
      <c r="AH82" s="42" t="str">
        <f t="shared" si="44"/>
        <v/>
      </c>
      <c r="AI82" s="42" t="str">
        <f t="shared" si="45"/>
        <v/>
      </c>
      <c r="AJ82" s="42" t="str">
        <f t="shared" si="46"/>
        <v/>
      </c>
      <c r="AK82" s="42" t="str">
        <f t="shared" si="47"/>
        <v/>
      </c>
      <c r="AL82" s="42" t="str">
        <f t="shared" si="48"/>
        <v/>
      </c>
      <c r="AM82" s="42" t="str">
        <f t="shared" si="49"/>
        <v/>
      </c>
      <c r="AN82" s="42" t="str">
        <f t="shared" si="50"/>
        <v/>
      </c>
      <c r="AO82" s="42" t="str">
        <f t="shared" si="51"/>
        <v/>
      </c>
      <c r="AP82" s="42" t="str">
        <f t="shared" si="52"/>
        <v/>
      </c>
      <c r="AQ82" s="41"/>
      <c r="AR82" s="38" t="str">
        <f t="shared" si="53"/>
        <v/>
      </c>
      <c r="AS82" s="38" t="str">
        <f t="shared" si="54"/>
        <v/>
      </c>
      <c r="AT82" s="32"/>
      <c r="AU82" s="32"/>
      <c r="AV82" s="32"/>
      <c r="AW82" s="41"/>
      <c r="AX82" s="41"/>
      <c r="AY82" s="41"/>
      <c r="AZ82" s="32"/>
      <c r="BA82" s="32"/>
      <c r="BB82" s="32"/>
      <c r="BC82" s="32"/>
      <c r="BD82" s="32"/>
      <c r="BE82" s="41"/>
      <c r="BF82" s="32"/>
      <c r="BG82" s="41"/>
      <c r="BH82" s="32"/>
      <c r="BI82" s="41"/>
      <c r="BJ82" s="41"/>
      <c r="BK82" s="41"/>
      <c r="BL82" s="32"/>
      <c r="BM82" s="32"/>
      <c r="BN82" s="32"/>
      <c r="BO82" s="71" t="str">
        <f>IF(BN82="","",IF(BQ82="",VLOOKUP(BN82,〒検索群馬!A:F,5,FALSE),BQ82))</f>
        <v/>
      </c>
      <c r="BP82" s="62"/>
      <c r="BQ82" s="32"/>
      <c r="BR82" s="32" t="str">
        <f t="shared" si="55"/>
        <v/>
      </c>
      <c r="BS82" s="32"/>
      <c r="BT82" s="32"/>
      <c r="BU82" s="32"/>
      <c r="BV82" s="32"/>
      <c r="BW82" s="32"/>
      <c r="BX82" s="71" t="str">
        <f>IF(BW82="","",IF(BZ82="",VLOOKUP(BW82,〒検索群馬!A:F,5,FALSE),BZ82))</f>
        <v/>
      </c>
      <c r="BY82" s="62"/>
      <c r="BZ82" s="32"/>
      <c r="CA82" s="32" t="str">
        <f t="shared" si="56"/>
        <v/>
      </c>
      <c r="CB82" s="32"/>
      <c r="CC82" s="32"/>
      <c r="CD82" s="32"/>
      <c r="CE82" s="32"/>
      <c r="CF82" s="32"/>
      <c r="CG82" s="71" t="str">
        <f>IF(CF82="","",IF(CI82="",VLOOKUP(CF82,〒検索群馬!A:E,5,FALSE),CI82))</f>
        <v/>
      </c>
      <c r="CH82" s="62"/>
      <c r="CI82" s="32"/>
      <c r="CJ82" s="32" t="str">
        <f t="shared" si="57"/>
        <v/>
      </c>
      <c r="CK82" s="32"/>
      <c r="CL82" s="32"/>
      <c r="CM82" s="32"/>
      <c r="CN82" s="32"/>
      <c r="CO82" s="71" t="str">
        <f>IF(CN82="","",IF(CQ82="",VLOOKUP(CN82,〒検索群馬!A:E,5,FALSE),CQ82))</f>
        <v/>
      </c>
      <c r="CP82" s="62"/>
      <c r="CQ82" s="32"/>
      <c r="CR82" s="32" t="str">
        <f t="shared" si="58"/>
        <v/>
      </c>
      <c r="CS82" s="32"/>
      <c r="CT82" s="32"/>
      <c r="CU82" s="32"/>
      <c r="CV82" s="32"/>
      <c r="CW82" s="71" t="str">
        <f>IF(CV82="","",IF(CY82="",VLOOKUP(CV82,〒検索群馬!A:E,5,FALSE),CY82))</f>
        <v/>
      </c>
      <c r="CX82" s="62"/>
      <c r="CY82" s="32"/>
      <c r="CZ82" s="32" t="str">
        <f t="shared" si="59"/>
        <v/>
      </c>
      <c r="DA82" s="32"/>
      <c r="DB82" s="43"/>
    </row>
    <row r="83" spans="1:106" ht="18.75" customHeight="1">
      <c r="A83" s="33">
        <v>80</v>
      </c>
      <c r="B83" s="34"/>
      <c r="C83" s="32"/>
      <c r="D83" s="38" t="str">
        <f>IF(E83="",PHONETIC(C83),入力フォーム一覧[[#This Row],[ふりがな※修正用]])</f>
        <v/>
      </c>
      <c r="E83" s="41"/>
      <c r="F83" s="41"/>
      <c r="G83" s="36"/>
      <c r="H83" s="36"/>
      <c r="I83" s="34"/>
      <c r="J83" s="41"/>
      <c r="K83" s="71" t="str">
        <f>IF(J83="","",IF(M83="",VLOOKUP(J83,〒検索群馬!A:E,5,FALSE),M83))</f>
        <v/>
      </c>
      <c r="L83" s="62"/>
      <c r="M83" s="40"/>
      <c r="N83" s="32" t="str">
        <f t="shared" si="40"/>
        <v/>
      </c>
      <c r="O83" s="32"/>
      <c r="P83" s="32"/>
      <c r="Q83" s="41"/>
      <c r="R83" s="3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42" t="str">
        <f t="shared" si="41"/>
        <v/>
      </c>
      <c r="AF83" s="42" t="str">
        <f t="shared" si="42"/>
        <v/>
      </c>
      <c r="AG83" s="42" t="str">
        <f t="shared" si="43"/>
        <v/>
      </c>
      <c r="AH83" s="42" t="str">
        <f t="shared" si="44"/>
        <v/>
      </c>
      <c r="AI83" s="42" t="str">
        <f t="shared" si="45"/>
        <v/>
      </c>
      <c r="AJ83" s="42" t="str">
        <f t="shared" si="46"/>
        <v/>
      </c>
      <c r="AK83" s="42" t="str">
        <f t="shared" si="47"/>
        <v/>
      </c>
      <c r="AL83" s="42" t="str">
        <f t="shared" si="48"/>
        <v/>
      </c>
      <c r="AM83" s="42" t="str">
        <f t="shared" si="49"/>
        <v/>
      </c>
      <c r="AN83" s="42" t="str">
        <f t="shared" si="50"/>
        <v/>
      </c>
      <c r="AO83" s="42" t="str">
        <f t="shared" si="51"/>
        <v/>
      </c>
      <c r="AP83" s="42" t="str">
        <f t="shared" si="52"/>
        <v/>
      </c>
      <c r="AQ83" s="41"/>
      <c r="AR83" s="38" t="str">
        <f t="shared" si="53"/>
        <v/>
      </c>
      <c r="AS83" s="38" t="str">
        <f t="shared" si="54"/>
        <v/>
      </c>
      <c r="AT83" s="32"/>
      <c r="AU83" s="32"/>
      <c r="AV83" s="32"/>
      <c r="AW83" s="41"/>
      <c r="AX83" s="41"/>
      <c r="AY83" s="41"/>
      <c r="AZ83" s="32"/>
      <c r="BA83" s="32"/>
      <c r="BB83" s="32"/>
      <c r="BC83" s="32"/>
      <c r="BD83" s="32"/>
      <c r="BE83" s="41"/>
      <c r="BF83" s="32"/>
      <c r="BG83" s="41"/>
      <c r="BH83" s="32"/>
      <c r="BI83" s="41"/>
      <c r="BJ83" s="41"/>
      <c r="BK83" s="41"/>
      <c r="BL83" s="32"/>
      <c r="BM83" s="32"/>
      <c r="BN83" s="32"/>
      <c r="BO83" s="71" t="str">
        <f>IF(BN83="","",IF(BQ83="",VLOOKUP(BN83,〒検索群馬!A:F,5,FALSE),BQ83))</f>
        <v/>
      </c>
      <c r="BP83" s="62"/>
      <c r="BQ83" s="32"/>
      <c r="BR83" s="32" t="str">
        <f t="shared" si="55"/>
        <v/>
      </c>
      <c r="BS83" s="32"/>
      <c r="BT83" s="32"/>
      <c r="BU83" s="32"/>
      <c r="BV83" s="32"/>
      <c r="BW83" s="32"/>
      <c r="BX83" s="71" t="str">
        <f>IF(BW83="","",IF(BZ83="",VLOOKUP(BW83,〒検索群馬!A:F,5,FALSE),BZ83))</f>
        <v/>
      </c>
      <c r="BY83" s="62"/>
      <c r="BZ83" s="32"/>
      <c r="CA83" s="32" t="str">
        <f t="shared" si="56"/>
        <v/>
      </c>
      <c r="CB83" s="32"/>
      <c r="CC83" s="32"/>
      <c r="CD83" s="32"/>
      <c r="CE83" s="32"/>
      <c r="CF83" s="32"/>
      <c r="CG83" s="71" t="str">
        <f>IF(CF83="","",IF(CI83="",VLOOKUP(CF83,〒検索群馬!A:E,5,FALSE),CI83))</f>
        <v/>
      </c>
      <c r="CH83" s="62"/>
      <c r="CI83" s="32"/>
      <c r="CJ83" s="32" t="str">
        <f t="shared" si="57"/>
        <v/>
      </c>
      <c r="CK83" s="32"/>
      <c r="CL83" s="32"/>
      <c r="CM83" s="32"/>
      <c r="CN83" s="32"/>
      <c r="CO83" s="71" t="str">
        <f>IF(CN83="","",IF(CQ83="",VLOOKUP(CN83,〒検索群馬!A:E,5,FALSE),CQ83))</f>
        <v/>
      </c>
      <c r="CP83" s="62"/>
      <c r="CQ83" s="32"/>
      <c r="CR83" s="32" t="str">
        <f t="shared" si="58"/>
        <v/>
      </c>
      <c r="CS83" s="32"/>
      <c r="CT83" s="32"/>
      <c r="CU83" s="32"/>
      <c r="CV83" s="32"/>
      <c r="CW83" s="71" t="str">
        <f>IF(CV83="","",IF(CY83="",VLOOKUP(CV83,〒検索群馬!A:E,5,FALSE),CY83))</f>
        <v/>
      </c>
      <c r="CX83" s="62"/>
      <c r="CY83" s="32"/>
      <c r="CZ83" s="32" t="str">
        <f t="shared" si="59"/>
        <v/>
      </c>
      <c r="DA83" s="32"/>
      <c r="DB83" s="43"/>
    </row>
    <row r="84" spans="1:106" ht="18.75" customHeight="1">
      <c r="A84" s="33">
        <v>81</v>
      </c>
      <c r="B84" s="34"/>
      <c r="C84" s="32"/>
      <c r="D84" s="38" t="str">
        <f>IF(E84="",PHONETIC(C84),入力フォーム一覧[[#This Row],[ふりがな※修正用]])</f>
        <v/>
      </c>
      <c r="E84" s="41"/>
      <c r="F84" s="41"/>
      <c r="G84" s="36"/>
      <c r="H84" s="36"/>
      <c r="I84" s="34"/>
      <c r="J84" s="41"/>
      <c r="K84" s="71" t="str">
        <f>IF(J84="","",IF(M84="",VLOOKUP(J84,〒検索群馬!A:E,5,FALSE),M84))</f>
        <v/>
      </c>
      <c r="L84" s="62"/>
      <c r="M84" s="40"/>
      <c r="N84" s="32" t="str">
        <f t="shared" si="40"/>
        <v/>
      </c>
      <c r="O84" s="32"/>
      <c r="P84" s="32"/>
      <c r="Q84" s="41"/>
      <c r="R84" s="3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42" t="str">
        <f t="shared" si="41"/>
        <v/>
      </c>
      <c r="AF84" s="42" t="str">
        <f t="shared" si="42"/>
        <v/>
      </c>
      <c r="AG84" s="42" t="str">
        <f t="shared" si="43"/>
        <v/>
      </c>
      <c r="AH84" s="42" t="str">
        <f t="shared" si="44"/>
        <v/>
      </c>
      <c r="AI84" s="42" t="str">
        <f t="shared" si="45"/>
        <v/>
      </c>
      <c r="AJ84" s="42" t="str">
        <f t="shared" si="46"/>
        <v/>
      </c>
      <c r="AK84" s="42" t="str">
        <f t="shared" si="47"/>
        <v/>
      </c>
      <c r="AL84" s="42" t="str">
        <f t="shared" si="48"/>
        <v/>
      </c>
      <c r="AM84" s="42" t="str">
        <f t="shared" si="49"/>
        <v/>
      </c>
      <c r="AN84" s="42" t="str">
        <f t="shared" si="50"/>
        <v/>
      </c>
      <c r="AO84" s="42" t="str">
        <f t="shared" si="51"/>
        <v/>
      </c>
      <c r="AP84" s="42" t="str">
        <f t="shared" si="52"/>
        <v/>
      </c>
      <c r="AQ84" s="41"/>
      <c r="AR84" s="38" t="str">
        <f t="shared" si="53"/>
        <v/>
      </c>
      <c r="AS84" s="38" t="str">
        <f t="shared" si="54"/>
        <v/>
      </c>
      <c r="AT84" s="32"/>
      <c r="AU84" s="32"/>
      <c r="AV84" s="32"/>
      <c r="AW84" s="41"/>
      <c r="AX84" s="41"/>
      <c r="AY84" s="41"/>
      <c r="AZ84" s="32"/>
      <c r="BA84" s="32"/>
      <c r="BB84" s="32"/>
      <c r="BC84" s="32"/>
      <c r="BD84" s="32"/>
      <c r="BE84" s="41"/>
      <c r="BF84" s="32"/>
      <c r="BG84" s="41"/>
      <c r="BH84" s="32"/>
      <c r="BI84" s="41"/>
      <c r="BJ84" s="41"/>
      <c r="BK84" s="41"/>
      <c r="BL84" s="32"/>
      <c r="BM84" s="32"/>
      <c r="BN84" s="32"/>
      <c r="BO84" s="71" t="str">
        <f>IF(BN84="","",IF(BQ84="",VLOOKUP(BN84,〒検索群馬!A:F,5,FALSE),BQ84))</f>
        <v/>
      </c>
      <c r="BP84" s="62"/>
      <c r="BQ84" s="32"/>
      <c r="BR84" s="32" t="str">
        <f t="shared" si="55"/>
        <v/>
      </c>
      <c r="BS84" s="32"/>
      <c r="BT84" s="32"/>
      <c r="BU84" s="32"/>
      <c r="BV84" s="32"/>
      <c r="BW84" s="32"/>
      <c r="BX84" s="71" t="str">
        <f>IF(BW84="","",IF(BZ84="",VLOOKUP(BW84,〒検索群馬!A:F,5,FALSE),BZ84))</f>
        <v/>
      </c>
      <c r="BY84" s="62"/>
      <c r="BZ84" s="32"/>
      <c r="CA84" s="32" t="str">
        <f t="shared" si="56"/>
        <v/>
      </c>
      <c r="CB84" s="32"/>
      <c r="CC84" s="32"/>
      <c r="CD84" s="32"/>
      <c r="CE84" s="32"/>
      <c r="CF84" s="32"/>
      <c r="CG84" s="71" t="str">
        <f>IF(CF84="","",IF(CI84="",VLOOKUP(CF84,〒検索群馬!A:E,5,FALSE),CI84))</f>
        <v/>
      </c>
      <c r="CH84" s="62"/>
      <c r="CI84" s="32"/>
      <c r="CJ84" s="32" t="str">
        <f t="shared" si="57"/>
        <v/>
      </c>
      <c r="CK84" s="32"/>
      <c r="CL84" s="32"/>
      <c r="CM84" s="32"/>
      <c r="CN84" s="32"/>
      <c r="CO84" s="71" t="str">
        <f>IF(CN84="","",IF(CQ84="",VLOOKUP(CN84,〒検索群馬!A:E,5,FALSE),CQ84))</f>
        <v/>
      </c>
      <c r="CP84" s="62"/>
      <c r="CQ84" s="32"/>
      <c r="CR84" s="32" t="str">
        <f t="shared" si="58"/>
        <v/>
      </c>
      <c r="CS84" s="32"/>
      <c r="CT84" s="32"/>
      <c r="CU84" s="32"/>
      <c r="CV84" s="32"/>
      <c r="CW84" s="71" t="str">
        <f>IF(CV84="","",IF(CY84="",VLOOKUP(CV84,〒検索群馬!A:E,5,FALSE),CY84))</f>
        <v/>
      </c>
      <c r="CX84" s="62"/>
      <c r="CY84" s="32"/>
      <c r="CZ84" s="32" t="str">
        <f t="shared" si="59"/>
        <v/>
      </c>
      <c r="DA84" s="32"/>
      <c r="DB84" s="43"/>
    </row>
    <row r="85" spans="1:106" ht="18.75" customHeight="1">
      <c r="A85" s="33">
        <v>82</v>
      </c>
      <c r="B85" s="34"/>
      <c r="C85" s="32"/>
      <c r="D85" s="38" t="str">
        <f>IF(E85="",PHONETIC(C85),入力フォーム一覧[[#This Row],[ふりがな※修正用]])</f>
        <v/>
      </c>
      <c r="E85" s="41"/>
      <c r="F85" s="41"/>
      <c r="G85" s="36"/>
      <c r="H85" s="36"/>
      <c r="I85" s="34"/>
      <c r="J85" s="41"/>
      <c r="K85" s="71" t="str">
        <f>IF(J85="","",IF(M85="",VLOOKUP(J85,〒検索群馬!A:E,5,FALSE),M85))</f>
        <v/>
      </c>
      <c r="L85" s="62"/>
      <c r="M85" s="40"/>
      <c r="N85" s="32" t="str">
        <f t="shared" si="40"/>
        <v/>
      </c>
      <c r="O85" s="32"/>
      <c r="P85" s="32"/>
      <c r="Q85" s="41"/>
      <c r="R85" s="3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42" t="str">
        <f t="shared" si="41"/>
        <v/>
      </c>
      <c r="AF85" s="42" t="str">
        <f t="shared" si="42"/>
        <v/>
      </c>
      <c r="AG85" s="42" t="str">
        <f t="shared" si="43"/>
        <v/>
      </c>
      <c r="AH85" s="42" t="str">
        <f t="shared" si="44"/>
        <v/>
      </c>
      <c r="AI85" s="42" t="str">
        <f t="shared" si="45"/>
        <v/>
      </c>
      <c r="AJ85" s="42" t="str">
        <f t="shared" si="46"/>
        <v/>
      </c>
      <c r="AK85" s="42" t="str">
        <f t="shared" si="47"/>
        <v/>
      </c>
      <c r="AL85" s="42" t="str">
        <f t="shared" si="48"/>
        <v/>
      </c>
      <c r="AM85" s="42" t="str">
        <f t="shared" si="49"/>
        <v/>
      </c>
      <c r="AN85" s="42" t="str">
        <f t="shared" si="50"/>
        <v/>
      </c>
      <c r="AO85" s="42" t="str">
        <f t="shared" si="51"/>
        <v/>
      </c>
      <c r="AP85" s="42" t="str">
        <f t="shared" si="52"/>
        <v/>
      </c>
      <c r="AQ85" s="41"/>
      <c r="AR85" s="38" t="str">
        <f t="shared" si="53"/>
        <v/>
      </c>
      <c r="AS85" s="38" t="str">
        <f t="shared" si="54"/>
        <v/>
      </c>
      <c r="AT85" s="32"/>
      <c r="AU85" s="32"/>
      <c r="AV85" s="32"/>
      <c r="AW85" s="41"/>
      <c r="AX85" s="41"/>
      <c r="AY85" s="41"/>
      <c r="AZ85" s="32"/>
      <c r="BA85" s="32"/>
      <c r="BB85" s="32"/>
      <c r="BC85" s="32"/>
      <c r="BD85" s="32"/>
      <c r="BE85" s="41"/>
      <c r="BF85" s="32"/>
      <c r="BG85" s="41"/>
      <c r="BH85" s="32"/>
      <c r="BI85" s="41"/>
      <c r="BJ85" s="41"/>
      <c r="BK85" s="41"/>
      <c r="BL85" s="32"/>
      <c r="BM85" s="32"/>
      <c r="BN85" s="32"/>
      <c r="BO85" s="71" t="str">
        <f>IF(BN85="","",IF(BQ85="",VLOOKUP(BN85,〒検索群馬!A:F,5,FALSE),BQ85))</f>
        <v/>
      </c>
      <c r="BP85" s="62"/>
      <c r="BQ85" s="32"/>
      <c r="BR85" s="32" t="str">
        <f t="shared" si="55"/>
        <v/>
      </c>
      <c r="BS85" s="32"/>
      <c r="BT85" s="32"/>
      <c r="BU85" s="32"/>
      <c r="BV85" s="32"/>
      <c r="BW85" s="32"/>
      <c r="BX85" s="71" t="str">
        <f>IF(BW85="","",IF(BZ85="",VLOOKUP(BW85,〒検索群馬!A:F,5,FALSE),BZ85))</f>
        <v/>
      </c>
      <c r="BY85" s="62"/>
      <c r="BZ85" s="32"/>
      <c r="CA85" s="32" t="str">
        <f t="shared" si="56"/>
        <v/>
      </c>
      <c r="CB85" s="32"/>
      <c r="CC85" s="32"/>
      <c r="CD85" s="32"/>
      <c r="CE85" s="32"/>
      <c r="CF85" s="32"/>
      <c r="CG85" s="71" t="str">
        <f>IF(CF85="","",IF(CI85="",VLOOKUP(CF85,〒検索群馬!A:E,5,FALSE),CI85))</f>
        <v/>
      </c>
      <c r="CH85" s="62"/>
      <c r="CI85" s="32"/>
      <c r="CJ85" s="32" t="str">
        <f t="shared" si="57"/>
        <v/>
      </c>
      <c r="CK85" s="32"/>
      <c r="CL85" s="32"/>
      <c r="CM85" s="32"/>
      <c r="CN85" s="32"/>
      <c r="CO85" s="71" t="str">
        <f>IF(CN85="","",IF(CQ85="",VLOOKUP(CN85,〒検索群馬!A:E,5,FALSE),CQ85))</f>
        <v/>
      </c>
      <c r="CP85" s="62"/>
      <c r="CQ85" s="32"/>
      <c r="CR85" s="32" t="str">
        <f t="shared" si="58"/>
        <v/>
      </c>
      <c r="CS85" s="32"/>
      <c r="CT85" s="32"/>
      <c r="CU85" s="32"/>
      <c r="CV85" s="32"/>
      <c r="CW85" s="71" t="str">
        <f>IF(CV85="","",IF(CY85="",VLOOKUP(CV85,〒検索群馬!A:E,5,FALSE),CY85))</f>
        <v/>
      </c>
      <c r="CX85" s="62"/>
      <c r="CY85" s="32"/>
      <c r="CZ85" s="32" t="str">
        <f t="shared" si="59"/>
        <v/>
      </c>
      <c r="DA85" s="32"/>
      <c r="DB85" s="43"/>
    </row>
    <row r="86" spans="1:106" ht="18.75" customHeight="1">
      <c r="A86" s="33">
        <v>83</v>
      </c>
      <c r="B86" s="34"/>
      <c r="C86" s="32"/>
      <c r="D86" s="38" t="str">
        <f>IF(E86="",PHONETIC(C86),入力フォーム一覧[[#This Row],[ふりがな※修正用]])</f>
        <v/>
      </c>
      <c r="E86" s="41"/>
      <c r="F86" s="41"/>
      <c r="G86" s="36"/>
      <c r="H86" s="36"/>
      <c r="I86" s="34"/>
      <c r="J86" s="41"/>
      <c r="K86" s="71" t="str">
        <f>IF(J86="","",IF(M86="",VLOOKUP(J86,〒検索群馬!A:E,5,FALSE),M86))</f>
        <v/>
      </c>
      <c r="L86" s="62"/>
      <c r="M86" s="40"/>
      <c r="N86" s="32" t="str">
        <f t="shared" si="40"/>
        <v/>
      </c>
      <c r="O86" s="32"/>
      <c r="P86" s="32"/>
      <c r="Q86" s="41"/>
      <c r="R86" s="3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42" t="str">
        <f t="shared" si="41"/>
        <v/>
      </c>
      <c r="AF86" s="42" t="str">
        <f t="shared" si="42"/>
        <v/>
      </c>
      <c r="AG86" s="42" t="str">
        <f t="shared" si="43"/>
        <v/>
      </c>
      <c r="AH86" s="42" t="str">
        <f t="shared" si="44"/>
        <v/>
      </c>
      <c r="AI86" s="42" t="str">
        <f t="shared" si="45"/>
        <v/>
      </c>
      <c r="AJ86" s="42" t="str">
        <f t="shared" si="46"/>
        <v/>
      </c>
      <c r="AK86" s="42" t="str">
        <f t="shared" si="47"/>
        <v/>
      </c>
      <c r="AL86" s="42" t="str">
        <f t="shared" si="48"/>
        <v/>
      </c>
      <c r="AM86" s="42" t="str">
        <f t="shared" si="49"/>
        <v/>
      </c>
      <c r="AN86" s="42" t="str">
        <f t="shared" si="50"/>
        <v/>
      </c>
      <c r="AO86" s="42" t="str">
        <f t="shared" si="51"/>
        <v/>
      </c>
      <c r="AP86" s="42" t="str">
        <f t="shared" si="52"/>
        <v/>
      </c>
      <c r="AQ86" s="41"/>
      <c r="AR86" s="38" t="str">
        <f t="shared" si="53"/>
        <v/>
      </c>
      <c r="AS86" s="38" t="str">
        <f t="shared" si="54"/>
        <v/>
      </c>
      <c r="AT86" s="32"/>
      <c r="AU86" s="32"/>
      <c r="AV86" s="32"/>
      <c r="AW86" s="41"/>
      <c r="AX86" s="41"/>
      <c r="AY86" s="41"/>
      <c r="AZ86" s="32"/>
      <c r="BA86" s="32"/>
      <c r="BB86" s="32"/>
      <c r="BC86" s="32"/>
      <c r="BD86" s="32"/>
      <c r="BE86" s="41"/>
      <c r="BF86" s="32"/>
      <c r="BG86" s="41"/>
      <c r="BH86" s="32"/>
      <c r="BI86" s="41"/>
      <c r="BJ86" s="41"/>
      <c r="BK86" s="41"/>
      <c r="BL86" s="32"/>
      <c r="BM86" s="32"/>
      <c r="BN86" s="32"/>
      <c r="BO86" s="71" t="str">
        <f>IF(BN86="","",IF(BQ86="",VLOOKUP(BN86,〒検索群馬!A:F,5,FALSE),BQ86))</f>
        <v/>
      </c>
      <c r="BP86" s="62"/>
      <c r="BQ86" s="32"/>
      <c r="BR86" s="32" t="str">
        <f t="shared" si="55"/>
        <v/>
      </c>
      <c r="BS86" s="32"/>
      <c r="BT86" s="32"/>
      <c r="BU86" s="32"/>
      <c r="BV86" s="32"/>
      <c r="BW86" s="32"/>
      <c r="BX86" s="71" t="str">
        <f>IF(BW86="","",IF(BZ86="",VLOOKUP(BW86,〒検索群馬!A:F,5,FALSE),BZ86))</f>
        <v/>
      </c>
      <c r="BY86" s="62"/>
      <c r="BZ86" s="32"/>
      <c r="CA86" s="32" t="str">
        <f t="shared" si="56"/>
        <v/>
      </c>
      <c r="CB86" s="32"/>
      <c r="CC86" s="32"/>
      <c r="CD86" s="32"/>
      <c r="CE86" s="32"/>
      <c r="CF86" s="32"/>
      <c r="CG86" s="71" t="str">
        <f>IF(CF86="","",IF(CI86="",VLOOKUP(CF86,〒検索群馬!A:E,5,FALSE),CI86))</f>
        <v/>
      </c>
      <c r="CH86" s="62"/>
      <c r="CI86" s="32"/>
      <c r="CJ86" s="32" t="str">
        <f t="shared" si="57"/>
        <v/>
      </c>
      <c r="CK86" s="32"/>
      <c r="CL86" s="32"/>
      <c r="CM86" s="32"/>
      <c r="CN86" s="32"/>
      <c r="CO86" s="71" t="str">
        <f>IF(CN86="","",IF(CQ86="",VLOOKUP(CN86,〒検索群馬!A:E,5,FALSE),CQ86))</f>
        <v/>
      </c>
      <c r="CP86" s="62"/>
      <c r="CQ86" s="32"/>
      <c r="CR86" s="32" t="str">
        <f t="shared" si="58"/>
        <v/>
      </c>
      <c r="CS86" s="32"/>
      <c r="CT86" s="32"/>
      <c r="CU86" s="32"/>
      <c r="CV86" s="32"/>
      <c r="CW86" s="71" t="str">
        <f>IF(CV86="","",IF(CY86="",VLOOKUP(CV86,〒検索群馬!A:E,5,FALSE),CY86))</f>
        <v/>
      </c>
      <c r="CX86" s="62"/>
      <c r="CY86" s="32"/>
      <c r="CZ86" s="32" t="str">
        <f t="shared" si="59"/>
        <v/>
      </c>
      <c r="DA86" s="32"/>
      <c r="DB86" s="43"/>
    </row>
    <row r="87" spans="1:106" ht="18.75" customHeight="1">
      <c r="A87" s="33">
        <v>84</v>
      </c>
      <c r="B87" s="34"/>
      <c r="C87" s="32"/>
      <c r="D87" s="38" t="str">
        <f>IF(E87="",PHONETIC(C87),入力フォーム一覧[[#This Row],[ふりがな※修正用]])</f>
        <v/>
      </c>
      <c r="E87" s="41"/>
      <c r="F87" s="41"/>
      <c r="G87" s="36"/>
      <c r="H87" s="36"/>
      <c r="I87" s="34"/>
      <c r="J87" s="41"/>
      <c r="K87" s="71" t="str">
        <f>IF(J87="","",IF(M87="",VLOOKUP(J87,〒検索群馬!A:E,5,FALSE),M87))</f>
        <v/>
      </c>
      <c r="L87" s="62"/>
      <c r="M87" s="40"/>
      <c r="N87" s="32" t="str">
        <f t="shared" si="40"/>
        <v/>
      </c>
      <c r="O87" s="32"/>
      <c r="P87" s="32"/>
      <c r="Q87" s="41"/>
      <c r="R87" s="3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42" t="str">
        <f t="shared" si="41"/>
        <v/>
      </c>
      <c r="AF87" s="42" t="str">
        <f t="shared" si="42"/>
        <v/>
      </c>
      <c r="AG87" s="42" t="str">
        <f t="shared" si="43"/>
        <v/>
      </c>
      <c r="AH87" s="42" t="str">
        <f t="shared" si="44"/>
        <v/>
      </c>
      <c r="AI87" s="42" t="str">
        <f t="shared" si="45"/>
        <v/>
      </c>
      <c r="AJ87" s="42" t="str">
        <f t="shared" si="46"/>
        <v/>
      </c>
      <c r="AK87" s="42" t="str">
        <f t="shared" si="47"/>
        <v/>
      </c>
      <c r="AL87" s="42" t="str">
        <f t="shared" si="48"/>
        <v/>
      </c>
      <c r="AM87" s="42" t="str">
        <f t="shared" si="49"/>
        <v/>
      </c>
      <c r="AN87" s="42" t="str">
        <f t="shared" si="50"/>
        <v/>
      </c>
      <c r="AO87" s="42" t="str">
        <f t="shared" si="51"/>
        <v/>
      </c>
      <c r="AP87" s="42" t="str">
        <f t="shared" si="52"/>
        <v/>
      </c>
      <c r="AQ87" s="41"/>
      <c r="AR87" s="38" t="str">
        <f t="shared" si="53"/>
        <v/>
      </c>
      <c r="AS87" s="38" t="str">
        <f t="shared" si="54"/>
        <v/>
      </c>
      <c r="AT87" s="32"/>
      <c r="AU87" s="32"/>
      <c r="AV87" s="32"/>
      <c r="AW87" s="41"/>
      <c r="AX87" s="41"/>
      <c r="AY87" s="41"/>
      <c r="AZ87" s="32"/>
      <c r="BA87" s="32"/>
      <c r="BB87" s="32"/>
      <c r="BC87" s="32"/>
      <c r="BD87" s="32"/>
      <c r="BE87" s="41"/>
      <c r="BF87" s="32"/>
      <c r="BG87" s="41"/>
      <c r="BH87" s="32"/>
      <c r="BI87" s="41"/>
      <c r="BJ87" s="41"/>
      <c r="BK87" s="41"/>
      <c r="BL87" s="32"/>
      <c r="BM87" s="32"/>
      <c r="BN87" s="32"/>
      <c r="BO87" s="71" t="str">
        <f>IF(BN87="","",IF(BQ87="",VLOOKUP(BN87,〒検索群馬!A:F,5,FALSE),BQ87))</f>
        <v/>
      </c>
      <c r="BP87" s="62"/>
      <c r="BQ87" s="32"/>
      <c r="BR87" s="32" t="str">
        <f t="shared" si="55"/>
        <v/>
      </c>
      <c r="BS87" s="32"/>
      <c r="BT87" s="32"/>
      <c r="BU87" s="32"/>
      <c r="BV87" s="32"/>
      <c r="BW87" s="32"/>
      <c r="BX87" s="71" t="str">
        <f>IF(BW87="","",IF(BZ87="",VLOOKUP(BW87,〒検索群馬!A:F,5,FALSE),BZ87))</f>
        <v/>
      </c>
      <c r="BY87" s="62"/>
      <c r="BZ87" s="32"/>
      <c r="CA87" s="32" t="str">
        <f t="shared" si="56"/>
        <v/>
      </c>
      <c r="CB87" s="32"/>
      <c r="CC87" s="32"/>
      <c r="CD87" s="32"/>
      <c r="CE87" s="32"/>
      <c r="CF87" s="32"/>
      <c r="CG87" s="71" t="str">
        <f>IF(CF87="","",IF(CI87="",VLOOKUP(CF87,〒検索群馬!A:E,5,FALSE),CI87))</f>
        <v/>
      </c>
      <c r="CH87" s="62"/>
      <c r="CI87" s="32"/>
      <c r="CJ87" s="32" t="str">
        <f t="shared" si="57"/>
        <v/>
      </c>
      <c r="CK87" s="32"/>
      <c r="CL87" s="32"/>
      <c r="CM87" s="32"/>
      <c r="CN87" s="32"/>
      <c r="CO87" s="71" t="str">
        <f>IF(CN87="","",IF(CQ87="",VLOOKUP(CN87,〒検索群馬!A:E,5,FALSE),CQ87))</f>
        <v/>
      </c>
      <c r="CP87" s="62"/>
      <c r="CQ87" s="32"/>
      <c r="CR87" s="32" t="str">
        <f t="shared" si="58"/>
        <v/>
      </c>
      <c r="CS87" s="32"/>
      <c r="CT87" s="32"/>
      <c r="CU87" s="32"/>
      <c r="CV87" s="32"/>
      <c r="CW87" s="71" t="str">
        <f>IF(CV87="","",IF(CY87="",VLOOKUP(CV87,〒検索群馬!A:E,5,FALSE),CY87))</f>
        <v/>
      </c>
      <c r="CX87" s="62"/>
      <c r="CY87" s="32"/>
      <c r="CZ87" s="32" t="str">
        <f t="shared" si="59"/>
        <v/>
      </c>
      <c r="DA87" s="32"/>
      <c r="DB87" s="43"/>
    </row>
    <row r="88" spans="1:106" ht="18.75" customHeight="1">
      <c r="A88" s="33">
        <v>85</v>
      </c>
      <c r="B88" s="34"/>
      <c r="C88" s="32"/>
      <c r="D88" s="38" t="str">
        <f>IF(E88="",PHONETIC(C88),入力フォーム一覧[[#This Row],[ふりがな※修正用]])</f>
        <v/>
      </c>
      <c r="E88" s="41"/>
      <c r="F88" s="41"/>
      <c r="G88" s="36"/>
      <c r="H88" s="36"/>
      <c r="I88" s="34"/>
      <c r="J88" s="41"/>
      <c r="K88" s="71" t="str">
        <f>IF(J88="","",IF(M88="",VLOOKUP(J88,〒検索群馬!A:E,5,FALSE),M88))</f>
        <v/>
      </c>
      <c r="L88" s="62"/>
      <c r="M88" s="40"/>
      <c r="N88" s="32" t="str">
        <f t="shared" si="40"/>
        <v/>
      </c>
      <c r="O88" s="32"/>
      <c r="P88" s="32"/>
      <c r="Q88" s="41"/>
      <c r="R88" s="3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42" t="str">
        <f t="shared" si="41"/>
        <v/>
      </c>
      <c r="AF88" s="42" t="str">
        <f t="shared" si="42"/>
        <v/>
      </c>
      <c r="AG88" s="42" t="str">
        <f t="shared" si="43"/>
        <v/>
      </c>
      <c r="AH88" s="42" t="str">
        <f t="shared" si="44"/>
        <v/>
      </c>
      <c r="AI88" s="42" t="str">
        <f t="shared" si="45"/>
        <v/>
      </c>
      <c r="AJ88" s="42" t="str">
        <f t="shared" si="46"/>
        <v/>
      </c>
      <c r="AK88" s="42" t="str">
        <f t="shared" si="47"/>
        <v/>
      </c>
      <c r="AL88" s="42" t="str">
        <f t="shared" si="48"/>
        <v/>
      </c>
      <c r="AM88" s="42" t="str">
        <f t="shared" si="49"/>
        <v/>
      </c>
      <c r="AN88" s="42" t="str">
        <f t="shared" si="50"/>
        <v/>
      </c>
      <c r="AO88" s="42" t="str">
        <f t="shared" si="51"/>
        <v/>
      </c>
      <c r="AP88" s="42" t="str">
        <f t="shared" si="52"/>
        <v/>
      </c>
      <c r="AQ88" s="41"/>
      <c r="AR88" s="38" t="str">
        <f t="shared" si="53"/>
        <v/>
      </c>
      <c r="AS88" s="38" t="str">
        <f t="shared" si="54"/>
        <v/>
      </c>
      <c r="AT88" s="32"/>
      <c r="AU88" s="32"/>
      <c r="AV88" s="32"/>
      <c r="AW88" s="41"/>
      <c r="AX88" s="41"/>
      <c r="AY88" s="41"/>
      <c r="AZ88" s="32"/>
      <c r="BA88" s="32"/>
      <c r="BB88" s="32"/>
      <c r="BC88" s="32"/>
      <c r="BD88" s="32"/>
      <c r="BE88" s="41"/>
      <c r="BF88" s="32"/>
      <c r="BG88" s="41"/>
      <c r="BH88" s="32"/>
      <c r="BI88" s="41"/>
      <c r="BJ88" s="41"/>
      <c r="BK88" s="41"/>
      <c r="BL88" s="32"/>
      <c r="BM88" s="32"/>
      <c r="BN88" s="32"/>
      <c r="BO88" s="71" t="str">
        <f>IF(BN88="","",IF(BQ88="",VLOOKUP(BN88,〒検索群馬!A:F,5,FALSE),BQ88))</f>
        <v/>
      </c>
      <c r="BP88" s="62"/>
      <c r="BQ88" s="32"/>
      <c r="BR88" s="32" t="str">
        <f t="shared" si="55"/>
        <v/>
      </c>
      <c r="BS88" s="32"/>
      <c r="BT88" s="32"/>
      <c r="BU88" s="32"/>
      <c r="BV88" s="32"/>
      <c r="BW88" s="32"/>
      <c r="BX88" s="71" t="str">
        <f>IF(BW88="","",IF(BZ88="",VLOOKUP(BW88,〒検索群馬!A:F,5,FALSE),BZ88))</f>
        <v/>
      </c>
      <c r="BY88" s="62"/>
      <c r="BZ88" s="32"/>
      <c r="CA88" s="32" t="str">
        <f t="shared" si="56"/>
        <v/>
      </c>
      <c r="CB88" s="32"/>
      <c r="CC88" s="32"/>
      <c r="CD88" s="32"/>
      <c r="CE88" s="32"/>
      <c r="CF88" s="32"/>
      <c r="CG88" s="71" t="str">
        <f>IF(CF88="","",IF(CI88="",VLOOKUP(CF88,〒検索群馬!A:E,5,FALSE),CI88))</f>
        <v/>
      </c>
      <c r="CH88" s="62"/>
      <c r="CI88" s="32"/>
      <c r="CJ88" s="32" t="str">
        <f t="shared" si="57"/>
        <v/>
      </c>
      <c r="CK88" s="32"/>
      <c r="CL88" s="32"/>
      <c r="CM88" s="32"/>
      <c r="CN88" s="32"/>
      <c r="CO88" s="71" t="str">
        <f>IF(CN88="","",IF(CQ88="",VLOOKUP(CN88,〒検索群馬!A:E,5,FALSE),CQ88))</f>
        <v/>
      </c>
      <c r="CP88" s="62"/>
      <c r="CQ88" s="32"/>
      <c r="CR88" s="32" t="str">
        <f t="shared" si="58"/>
        <v/>
      </c>
      <c r="CS88" s="32"/>
      <c r="CT88" s="32"/>
      <c r="CU88" s="32"/>
      <c r="CV88" s="32"/>
      <c r="CW88" s="71" t="str">
        <f>IF(CV88="","",IF(CY88="",VLOOKUP(CV88,〒検索群馬!A:E,5,FALSE),CY88))</f>
        <v/>
      </c>
      <c r="CX88" s="62"/>
      <c r="CY88" s="32"/>
      <c r="CZ88" s="32" t="str">
        <f t="shared" si="59"/>
        <v/>
      </c>
      <c r="DA88" s="32"/>
      <c r="DB88" s="43"/>
    </row>
    <row r="89" spans="1:106" ht="18.75" customHeight="1">
      <c r="A89" s="33">
        <v>86</v>
      </c>
      <c r="B89" s="34"/>
      <c r="C89" s="32"/>
      <c r="D89" s="38" t="str">
        <f>IF(E89="",PHONETIC(C89),入力フォーム一覧[[#This Row],[ふりがな※修正用]])</f>
        <v/>
      </c>
      <c r="E89" s="41"/>
      <c r="F89" s="41"/>
      <c r="G89" s="36"/>
      <c r="H89" s="36"/>
      <c r="I89" s="34"/>
      <c r="J89" s="41"/>
      <c r="K89" s="71" t="str">
        <f>IF(J89="","",IF(M89="",VLOOKUP(J89,〒検索群馬!A:E,5,FALSE),M89))</f>
        <v/>
      </c>
      <c r="L89" s="62"/>
      <c r="M89" s="40"/>
      <c r="N89" s="32" t="str">
        <f t="shared" si="40"/>
        <v/>
      </c>
      <c r="O89" s="32"/>
      <c r="P89" s="32"/>
      <c r="Q89" s="41"/>
      <c r="R89" s="3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42" t="str">
        <f t="shared" si="41"/>
        <v/>
      </c>
      <c r="AF89" s="42" t="str">
        <f t="shared" si="42"/>
        <v/>
      </c>
      <c r="AG89" s="42" t="str">
        <f t="shared" si="43"/>
        <v/>
      </c>
      <c r="AH89" s="42" t="str">
        <f t="shared" si="44"/>
        <v/>
      </c>
      <c r="AI89" s="42" t="str">
        <f t="shared" si="45"/>
        <v/>
      </c>
      <c r="AJ89" s="42" t="str">
        <f t="shared" si="46"/>
        <v/>
      </c>
      <c r="AK89" s="42" t="str">
        <f t="shared" si="47"/>
        <v/>
      </c>
      <c r="AL89" s="42" t="str">
        <f t="shared" si="48"/>
        <v/>
      </c>
      <c r="AM89" s="42" t="str">
        <f t="shared" si="49"/>
        <v/>
      </c>
      <c r="AN89" s="42" t="str">
        <f t="shared" si="50"/>
        <v/>
      </c>
      <c r="AO89" s="42" t="str">
        <f t="shared" si="51"/>
        <v/>
      </c>
      <c r="AP89" s="42" t="str">
        <f t="shared" si="52"/>
        <v/>
      </c>
      <c r="AQ89" s="41"/>
      <c r="AR89" s="38" t="str">
        <f t="shared" si="53"/>
        <v/>
      </c>
      <c r="AS89" s="38" t="str">
        <f t="shared" si="54"/>
        <v/>
      </c>
      <c r="AT89" s="32"/>
      <c r="AU89" s="32"/>
      <c r="AV89" s="32"/>
      <c r="AW89" s="41"/>
      <c r="AX89" s="41"/>
      <c r="AY89" s="41"/>
      <c r="AZ89" s="32"/>
      <c r="BA89" s="32"/>
      <c r="BB89" s="32"/>
      <c r="BC89" s="32"/>
      <c r="BD89" s="32"/>
      <c r="BE89" s="41"/>
      <c r="BF89" s="32"/>
      <c r="BG89" s="41"/>
      <c r="BH89" s="32"/>
      <c r="BI89" s="41"/>
      <c r="BJ89" s="41"/>
      <c r="BK89" s="41"/>
      <c r="BL89" s="32"/>
      <c r="BM89" s="32"/>
      <c r="BN89" s="32"/>
      <c r="BO89" s="71" t="str">
        <f>IF(BN89="","",IF(BQ89="",VLOOKUP(BN89,〒検索群馬!A:F,5,FALSE),BQ89))</f>
        <v/>
      </c>
      <c r="BP89" s="62"/>
      <c r="BQ89" s="32"/>
      <c r="BR89" s="32" t="str">
        <f t="shared" si="55"/>
        <v/>
      </c>
      <c r="BS89" s="32"/>
      <c r="BT89" s="32"/>
      <c r="BU89" s="32"/>
      <c r="BV89" s="32"/>
      <c r="BW89" s="32"/>
      <c r="BX89" s="71" t="str">
        <f>IF(BW89="","",IF(BZ89="",VLOOKUP(BW89,〒検索群馬!A:F,5,FALSE),BZ89))</f>
        <v/>
      </c>
      <c r="BY89" s="62"/>
      <c r="BZ89" s="32"/>
      <c r="CA89" s="32" t="str">
        <f t="shared" si="56"/>
        <v/>
      </c>
      <c r="CB89" s="32"/>
      <c r="CC89" s="32"/>
      <c r="CD89" s="32"/>
      <c r="CE89" s="32"/>
      <c r="CF89" s="32"/>
      <c r="CG89" s="71" t="str">
        <f>IF(CF89="","",IF(CI89="",VLOOKUP(CF89,〒検索群馬!A:E,5,FALSE),CI89))</f>
        <v/>
      </c>
      <c r="CH89" s="62"/>
      <c r="CI89" s="32"/>
      <c r="CJ89" s="32" t="str">
        <f t="shared" si="57"/>
        <v/>
      </c>
      <c r="CK89" s="32"/>
      <c r="CL89" s="32"/>
      <c r="CM89" s="32"/>
      <c r="CN89" s="32"/>
      <c r="CO89" s="71" t="str">
        <f>IF(CN89="","",IF(CQ89="",VLOOKUP(CN89,〒検索群馬!A:E,5,FALSE),CQ89))</f>
        <v/>
      </c>
      <c r="CP89" s="62"/>
      <c r="CQ89" s="32"/>
      <c r="CR89" s="32" t="str">
        <f t="shared" si="58"/>
        <v/>
      </c>
      <c r="CS89" s="32"/>
      <c r="CT89" s="32"/>
      <c r="CU89" s="32"/>
      <c r="CV89" s="32"/>
      <c r="CW89" s="71" t="str">
        <f>IF(CV89="","",IF(CY89="",VLOOKUP(CV89,〒検索群馬!A:E,5,FALSE),CY89))</f>
        <v/>
      </c>
      <c r="CX89" s="62"/>
      <c r="CY89" s="32"/>
      <c r="CZ89" s="32" t="str">
        <f t="shared" si="59"/>
        <v/>
      </c>
      <c r="DA89" s="32"/>
      <c r="DB89" s="43"/>
    </row>
    <row r="90" spans="1:106" ht="18.75" customHeight="1">
      <c r="A90" s="33">
        <v>87</v>
      </c>
      <c r="B90" s="34"/>
      <c r="C90" s="32"/>
      <c r="D90" s="38" t="str">
        <f>IF(E90="",PHONETIC(C90),入力フォーム一覧[[#This Row],[ふりがな※修正用]])</f>
        <v/>
      </c>
      <c r="E90" s="41"/>
      <c r="F90" s="41"/>
      <c r="G90" s="36"/>
      <c r="H90" s="36"/>
      <c r="I90" s="34"/>
      <c r="J90" s="41"/>
      <c r="K90" s="71" t="str">
        <f>IF(J90="","",IF(M90="",VLOOKUP(J90,〒検索群馬!A:E,5,FALSE),M90))</f>
        <v/>
      </c>
      <c r="L90" s="62"/>
      <c r="M90" s="40"/>
      <c r="N90" s="32" t="str">
        <f t="shared" si="40"/>
        <v/>
      </c>
      <c r="O90" s="32"/>
      <c r="P90" s="32"/>
      <c r="Q90" s="41"/>
      <c r="R90" s="32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42" t="str">
        <f t="shared" si="41"/>
        <v/>
      </c>
      <c r="AF90" s="42" t="str">
        <f t="shared" si="42"/>
        <v/>
      </c>
      <c r="AG90" s="42" t="str">
        <f t="shared" si="43"/>
        <v/>
      </c>
      <c r="AH90" s="42" t="str">
        <f t="shared" si="44"/>
        <v/>
      </c>
      <c r="AI90" s="42" t="str">
        <f t="shared" si="45"/>
        <v/>
      </c>
      <c r="AJ90" s="42" t="str">
        <f t="shared" si="46"/>
        <v/>
      </c>
      <c r="AK90" s="42" t="str">
        <f t="shared" si="47"/>
        <v/>
      </c>
      <c r="AL90" s="42" t="str">
        <f t="shared" si="48"/>
        <v/>
      </c>
      <c r="AM90" s="42" t="str">
        <f t="shared" si="49"/>
        <v/>
      </c>
      <c r="AN90" s="42" t="str">
        <f t="shared" si="50"/>
        <v/>
      </c>
      <c r="AO90" s="42" t="str">
        <f t="shared" si="51"/>
        <v/>
      </c>
      <c r="AP90" s="42" t="str">
        <f t="shared" si="52"/>
        <v/>
      </c>
      <c r="AQ90" s="41"/>
      <c r="AR90" s="38" t="str">
        <f t="shared" si="53"/>
        <v/>
      </c>
      <c r="AS90" s="38" t="str">
        <f t="shared" si="54"/>
        <v/>
      </c>
      <c r="AT90" s="32"/>
      <c r="AU90" s="32"/>
      <c r="AV90" s="32"/>
      <c r="AW90" s="41"/>
      <c r="AX90" s="41"/>
      <c r="AY90" s="41"/>
      <c r="AZ90" s="32"/>
      <c r="BA90" s="32"/>
      <c r="BB90" s="32"/>
      <c r="BC90" s="32"/>
      <c r="BD90" s="32"/>
      <c r="BE90" s="41"/>
      <c r="BF90" s="32"/>
      <c r="BG90" s="41"/>
      <c r="BH90" s="32"/>
      <c r="BI90" s="41"/>
      <c r="BJ90" s="41"/>
      <c r="BK90" s="41"/>
      <c r="BL90" s="32"/>
      <c r="BM90" s="32"/>
      <c r="BN90" s="32"/>
      <c r="BO90" s="71" t="str">
        <f>IF(BN90="","",IF(BQ90="",VLOOKUP(BN90,〒検索群馬!A:F,5,FALSE),BQ90))</f>
        <v/>
      </c>
      <c r="BP90" s="62"/>
      <c r="BQ90" s="32"/>
      <c r="BR90" s="32" t="str">
        <f t="shared" si="55"/>
        <v/>
      </c>
      <c r="BS90" s="32"/>
      <c r="BT90" s="32"/>
      <c r="BU90" s="32"/>
      <c r="BV90" s="32"/>
      <c r="BW90" s="32"/>
      <c r="BX90" s="71" t="str">
        <f>IF(BW90="","",IF(BZ90="",VLOOKUP(BW90,〒検索群馬!A:F,5,FALSE),BZ90))</f>
        <v/>
      </c>
      <c r="BY90" s="62"/>
      <c r="BZ90" s="32"/>
      <c r="CA90" s="32" t="str">
        <f t="shared" si="56"/>
        <v/>
      </c>
      <c r="CB90" s="32"/>
      <c r="CC90" s="32"/>
      <c r="CD90" s="32"/>
      <c r="CE90" s="32"/>
      <c r="CF90" s="32"/>
      <c r="CG90" s="71" t="str">
        <f>IF(CF90="","",IF(CI90="",VLOOKUP(CF90,〒検索群馬!A:E,5,FALSE),CI90))</f>
        <v/>
      </c>
      <c r="CH90" s="62"/>
      <c r="CI90" s="32"/>
      <c r="CJ90" s="32" t="str">
        <f t="shared" si="57"/>
        <v/>
      </c>
      <c r="CK90" s="32"/>
      <c r="CL90" s="32"/>
      <c r="CM90" s="32"/>
      <c r="CN90" s="32"/>
      <c r="CO90" s="71" t="str">
        <f>IF(CN90="","",IF(CQ90="",VLOOKUP(CN90,〒検索群馬!A:E,5,FALSE),CQ90))</f>
        <v/>
      </c>
      <c r="CP90" s="62"/>
      <c r="CQ90" s="32"/>
      <c r="CR90" s="32" t="str">
        <f t="shared" si="58"/>
        <v/>
      </c>
      <c r="CS90" s="32"/>
      <c r="CT90" s="32"/>
      <c r="CU90" s="32"/>
      <c r="CV90" s="32"/>
      <c r="CW90" s="71" t="str">
        <f>IF(CV90="","",IF(CY90="",VLOOKUP(CV90,〒検索群馬!A:E,5,FALSE),CY90))</f>
        <v/>
      </c>
      <c r="CX90" s="62"/>
      <c r="CY90" s="32"/>
      <c r="CZ90" s="32" t="str">
        <f t="shared" si="59"/>
        <v/>
      </c>
      <c r="DA90" s="32"/>
      <c r="DB90" s="43"/>
    </row>
    <row r="91" spans="1:106" ht="18.75" customHeight="1">
      <c r="A91" s="33">
        <v>88</v>
      </c>
      <c r="B91" s="34"/>
      <c r="C91" s="32"/>
      <c r="D91" s="38" t="str">
        <f>IF(E91="",PHONETIC(C91),入力フォーム一覧[[#This Row],[ふりがな※修正用]])</f>
        <v/>
      </c>
      <c r="E91" s="41"/>
      <c r="F91" s="41"/>
      <c r="G91" s="36"/>
      <c r="H91" s="36"/>
      <c r="I91" s="34"/>
      <c r="J91" s="41"/>
      <c r="K91" s="71" t="str">
        <f>IF(J91="","",IF(M91="",VLOOKUP(J91,〒検索群馬!A:E,5,FALSE),M91))</f>
        <v/>
      </c>
      <c r="L91" s="62"/>
      <c r="M91" s="40"/>
      <c r="N91" s="32" t="str">
        <f t="shared" si="40"/>
        <v/>
      </c>
      <c r="O91" s="32"/>
      <c r="P91" s="32"/>
      <c r="Q91" s="41"/>
      <c r="R91" s="32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42" t="str">
        <f t="shared" si="41"/>
        <v/>
      </c>
      <c r="AF91" s="42" t="str">
        <f t="shared" si="42"/>
        <v/>
      </c>
      <c r="AG91" s="42" t="str">
        <f t="shared" si="43"/>
        <v/>
      </c>
      <c r="AH91" s="42" t="str">
        <f t="shared" si="44"/>
        <v/>
      </c>
      <c r="AI91" s="42" t="str">
        <f t="shared" si="45"/>
        <v/>
      </c>
      <c r="AJ91" s="42" t="str">
        <f t="shared" si="46"/>
        <v/>
      </c>
      <c r="AK91" s="42" t="str">
        <f t="shared" si="47"/>
        <v/>
      </c>
      <c r="AL91" s="42" t="str">
        <f t="shared" si="48"/>
        <v/>
      </c>
      <c r="AM91" s="42" t="str">
        <f t="shared" si="49"/>
        <v/>
      </c>
      <c r="AN91" s="42" t="str">
        <f t="shared" si="50"/>
        <v/>
      </c>
      <c r="AO91" s="42" t="str">
        <f t="shared" si="51"/>
        <v/>
      </c>
      <c r="AP91" s="42" t="str">
        <f t="shared" si="52"/>
        <v/>
      </c>
      <c r="AQ91" s="41"/>
      <c r="AR91" s="38" t="str">
        <f t="shared" si="53"/>
        <v/>
      </c>
      <c r="AS91" s="38" t="str">
        <f t="shared" si="54"/>
        <v/>
      </c>
      <c r="AT91" s="32"/>
      <c r="AU91" s="32"/>
      <c r="AV91" s="32"/>
      <c r="AW91" s="41"/>
      <c r="AX91" s="41"/>
      <c r="AY91" s="41"/>
      <c r="AZ91" s="32"/>
      <c r="BA91" s="32"/>
      <c r="BB91" s="32"/>
      <c r="BC91" s="32"/>
      <c r="BD91" s="32"/>
      <c r="BE91" s="41"/>
      <c r="BF91" s="32"/>
      <c r="BG91" s="41"/>
      <c r="BH91" s="32"/>
      <c r="BI91" s="41"/>
      <c r="BJ91" s="41"/>
      <c r="BK91" s="41"/>
      <c r="BL91" s="32"/>
      <c r="BM91" s="32"/>
      <c r="BN91" s="32"/>
      <c r="BO91" s="71" t="str">
        <f>IF(BN91="","",IF(BQ91="",VLOOKUP(BN91,〒検索群馬!A:F,5,FALSE),BQ91))</f>
        <v/>
      </c>
      <c r="BP91" s="62"/>
      <c r="BQ91" s="32"/>
      <c r="BR91" s="32" t="str">
        <f t="shared" si="55"/>
        <v/>
      </c>
      <c r="BS91" s="32"/>
      <c r="BT91" s="32"/>
      <c r="BU91" s="32"/>
      <c r="BV91" s="32"/>
      <c r="BW91" s="32"/>
      <c r="BX91" s="71" t="str">
        <f>IF(BW91="","",IF(BZ91="",VLOOKUP(BW91,〒検索群馬!A:F,5,FALSE),BZ91))</f>
        <v/>
      </c>
      <c r="BY91" s="62"/>
      <c r="BZ91" s="32"/>
      <c r="CA91" s="32" t="str">
        <f t="shared" si="56"/>
        <v/>
      </c>
      <c r="CB91" s="32"/>
      <c r="CC91" s="32"/>
      <c r="CD91" s="32"/>
      <c r="CE91" s="32"/>
      <c r="CF91" s="32"/>
      <c r="CG91" s="71" t="str">
        <f>IF(CF91="","",IF(CI91="",VLOOKUP(CF91,〒検索群馬!A:E,5,FALSE),CI91))</f>
        <v/>
      </c>
      <c r="CH91" s="62"/>
      <c r="CI91" s="32"/>
      <c r="CJ91" s="32" t="str">
        <f t="shared" si="57"/>
        <v/>
      </c>
      <c r="CK91" s="32"/>
      <c r="CL91" s="32"/>
      <c r="CM91" s="32"/>
      <c r="CN91" s="32"/>
      <c r="CO91" s="71" t="str">
        <f>IF(CN91="","",IF(CQ91="",VLOOKUP(CN91,〒検索群馬!A:E,5,FALSE),CQ91))</f>
        <v/>
      </c>
      <c r="CP91" s="62"/>
      <c r="CQ91" s="32"/>
      <c r="CR91" s="32" t="str">
        <f t="shared" si="58"/>
        <v/>
      </c>
      <c r="CS91" s="32"/>
      <c r="CT91" s="32"/>
      <c r="CU91" s="32"/>
      <c r="CV91" s="32"/>
      <c r="CW91" s="71" t="str">
        <f>IF(CV91="","",IF(CY91="",VLOOKUP(CV91,〒検索群馬!A:E,5,FALSE),CY91))</f>
        <v/>
      </c>
      <c r="CX91" s="62"/>
      <c r="CY91" s="32"/>
      <c r="CZ91" s="32" t="str">
        <f t="shared" si="59"/>
        <v/>
      </c>
      <c r="DA91" s="32"/>
      <c r="DB91" s="43"/>
    </row>
    <row r="92" spans="1:106" ht="18.75" customHeight="1">
      <c r="A92" s="33">
        <v>89</v>
      </c>
      <c r="B92" s="34"/>
      <c r="C92" s="32"/>
      <c r="D92" s="38" t="str">
        <f>IF(E92="",PHONETIC(C92),入力フォーム一覧[[#This Row],[ふりがな※修正用]])</f>
        <v/>
      </c>
      <c r="E92" s="41"/>
      <c r="F92" s="41"/>
      <c r="G92" s="36"/>
      <c r="H92" s="36"/>
      <c r="I92" s="34"/>
      <c r="J92" s="41"/>
      <c r="K92" s="71" t="str">
        <f>IF(J92="","",IF(M92="",VLOOKUP(J92,〒検索群馬!A:E,5,FALSE),M92))</f>
        <v/>
      </c>
      <c r="L92" s="62"/>
      <c r="M92" s="40"/>
      <c r="N92" s="32" t="str">
        <f t="shared" si="40"/>
        <v/>
      </c>
      <c r="O92" s="32"/>
      <c r="P92" s="32"/>
      <c r="Q92" s="41"/>
      <c r="R92" s="32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42" t="str">
        <f t="shared" si="41"/>
        <v/>
      </c>
      <c r="AF92" s="42" t="str">
        <f t="shared" si="42"/>
        <v/>
      </c>
      <c r="AG92" s="42" t="str">
        <f t="shared" si="43"/>
        <v/>
      </c>
      <c r="AH92" s="42" t="str">
        <f t="shared" si="44"/>
        <v/>
      </c>
      <c r="AI92" s="42" t="str">
        <f t="shared" si="45"/>
        <v/>
      </c>
      <c r="AJ92" s="42" t="str">
        <f t="shared" si="46"/>
        <v/>
      </c>
      <c r="AK92" s="42" t="str">
        <f t="shared" si="47"/>
        <v/>
      </c>
      <c r="AL92" s="42" t="str">
        <f t="shared" si="48"/>
        <v/>
      </c>
      <c r="AM92" s="42" t="str">
        <f t="shared" si="49"/>
        <v/>
      </c>
      <c r="AN92" s="42" t="str">
        <f t="shared" si="50"/>
        <v/>
      </c>
      <c r="AO92" s="42" t="str">
        <f t="shared" si="51"/>
        <v/>
      </c>
      <c r="AP92" s="42" t="str">
        <f t="shared" si="52"/>
        <v/>
      </c>
      <c r="AQ92" s="41"/>
      <c r="AR92" s="38" t="str">
        <f t="shared" si="53"/>
        <v/>
      </c>
      <c r="AS92" s="38" t="str">
        <f t="shared" si="54"/>
        <v/>
      </c>
      <c r="AT92" s="32"/>
      <c r="AU92" s="32"/>
      <c r="AV92" s="32"/>
      <c r="AW92" s="41"/>
      <c r="AX92" s="41"/>
      <c r="AY92" s="41"/>
      <c r="AZ92" s="32"/>
      <c r="BA92" s="32"/>
      <c r="BB92" s="32"/>
      <c r="BC92" s="32"/>
      <c r="BD92" s="32"/>
      <c r="BE92" s="41"/>
      <c r="BF92" s="32"/>
      <c r="BG92" s="41"/>
      <c r="BH92" s="32"/>
      <c r="BI92" s="41"/>
      <c r="BJ92" s="41"/>
      <c r="BK92" s="41"/>
      <c r="BL92" s="32"/>
      <c r="BM92" s="32"/>
      <c r="BN92" s="32"/>
      <c r="BO92" s="71" t="str">
        <f>IF(BN92="","",IF(BQ92="",VLOOKUP(BN92,〒検索群馬!A:F,5,FALSE),BQ92))</f>
        <v/>
      </c>
      <c r="BP92" s="62"/>
      <c r="BQ92" s="32"/>
      <c r="BR92" s="32" t="str">
        <f t="shared" si="55"/>
        <v/>
      </c>
      <c r="BS92" s="32"/>
      <c r="BT92" s="32"/>
      <c r="BU92" s="32"/>
      <c r="BV92" s="32"/>
      <c r="BW92" s="32"/>
      <c r="BX92" s="71" t="str">
        <f>IF(BW92="","",IF(BZ92="",VLOOKUP(BW92,〒検索群馬!A:F,5,FALSE),BZ92))</f>
        <v/>
      </c>
      <c r="BY92" s="62"/>
      <c r="BZ92" s="32"/>
      <c r="CA92" s="32" t="str">
        <f t="shared" si="56"/>
        <v/>
      </c>
      <c r="CB92" s="32"/>
      <c r="CC92" s="32"/>
      <c r="CD92" s="32"/>
      <c r="CE92" s="32"/>
      <c r="CF92" s="32"/>
      <c r="CG92" s="71" t="str">
        <f>IF(CF92="","",IF(CI92="",VLOOKUP(CF92,〒検索群馬!A:E,5,FALSE),CI92))</f>
        <v/>
      </c>
      <c r="CH92" s="62"/>
      <c r="CI92" s="32"/>
      <c r="CJ92" s="32" t="str">
        <f t="shared" si="57"/>
        <v/>
      </c>
      <c r="CK92" s="32"/>
      <c r="CL92" s="32"/>
      <c r="CM92" s="32"/>
      <c r="CN92" s="32"/>
      <c r="CO92" s="71" t="str">
        <f>IF(CN92="","",IF(CQ92="",VLOOKUP(CN92,〒検索群馬!A:E,5,FALSE),CQ92))</f>
        <v/>
      </c>
      <c r="CP92" s="62"/>
      <c r="CQ92" s="32"/>
      <c r="CR92" s="32" t="str">
        <f t="shared" si="58"/>
        <v/>
      </c>
      <c r="CS92" s="32"/>
      <c r="CT92" s="32"/>
      <c r="CU92" s="32"/>
      <c r="CV92" s="32"/>
      <c r="CW92" s="71" t="str">
        <f>IF(CV92="","",IF(CY92="",VLOOKUP(CV92,〒検索群馬!A:E,5,FALSE),CY92))</f>
        <v/>
      </c>
      <c r="CX92" s="62"/>
      <c r="CY92" s="32"/>
      <c r="CZ92" s="32" t="str">
        <f t="shared" si="59"/>
        <v/>
      </c>
      <c r="DA92" s="32"/>
      <c r="DB92" s="43"/>
    </row>
    <row r="93" spans="1:106" ht="18.75" customHeight="1">
      <c r="A93" s="33">
        <v>90</v>
      </c>
      <c r="B93" s="34"/>
      <c r="C93" s="32"/>
      <c r="D93" s="38" t="str">
        <f>IF(E93="",PHONETIC(C93),入力フォーム一覧[[#This Row],[ふりがな※修正用]])</f>
        <v/>
      </c>
      <c r="E93" s="41"/>
      <c r="F93" s="41"/>
      <c r="G93" s="36"/>
      <c r="H93" s="36"/>
      <c r="I93" s="34"/>
      <c r="J93" s="41"/>
      <c r="K93" s="71" t="str">
        <f>IF(J93="","",IF(M93="",VLOOKUP(J93,〒検索群馬!A:E,5,FALSE),M93))</f>
        <v/>
      </c>
      <c r="L93" s="62"/>
      <c r="M93" s="40"/>
      <c r="N93" s="32" t="str">
        <f t="shared" si="40"/>
        <v/>
      </c>
      <c r="O93" s="32"/>
      <c r="P93" s="32"/>
      <c r="Q93" s="41"/>
      <c r="R93" s="32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42" t="str">
        <f t="shared" si="41"/>
        <v/>
      </c>
      <c r="AF93" s="42" t="str">
        <f t="shared" si="42"/>
        <v/>
      </c>
      <c r="AG93" s="42" t="str">
        <f t="shared" si="43"/>
        <v/>
      </c>
      <c r="AH93" s="42" t="str">
        <f t="shared" si="44"/>
        <v/>
      </c>
      <c r="AI93" s="42" t="str">
        <f t="shared" si="45"/>
        <v/>
      </c>
      <c r="AJ93" s="42" t="str">
        <f t="shared" si="46"/>
        <v/>
      </c>
      <c r="AK93" s="42" t="str">
        <f t="shared" si="47"/>
        <v/>
      </c>
      <c r="AL93" s="42" t="str">
        <f t="shared" si="48"/>
        <v/>
      </c>
      <c r="AM93" s="42" t="str">
        <f t="shared" si="49"/>
        <v/>
      </c>
      <c r="AN93" s="42" t="str">
        <f t="shared" si="50"/>
        <v/>
      </c>
      <c r="AO93" s="42" t="str">
        <f t="shared" si="51"/>
        <v/>
      </c>
      <c r="AP93" s="42" t="str">
        <f t="shared" si="52"/>
        <v/>
      </c>
      <c r="AQ93" s="41"/>
      <c r="AR93" s="38" t="str">
        <f t="shared" si="53"/>
        <v/>
      </c>
      <c r="AS93" s="38" t="str">
        <f t="shared" si="54"/>
        <v/>
      </c>
      <c r="AT93" s="32"/>
      <c r="AU93" s="32"/>
      <c r="AV93" s="32"/>
      <c r="AW93" s="41"/>
      <c r="AX93" s="41"/>
      <c r="AY93" s="41"/>
      <c r="AZ93" s="32"/>
      <c r="BA93" s="32"/>
      <c r="BB93" s="32"/>
      <c r="BC93" s="32"/>
      <c r="BD93" s="32"/>
      <c r="BE93" s="41"/>
      <c r="BF93" s="32"/>
      <c r="BG93" s="41"/>
      <c r="BH93" s="32"/>
      <c r="BI93" s="41"/>
      <c r="BJ93" s="41"/>
      <c r="BK93" s="41"/>
      <c r="BL93" s="32"/>
      <c r="BM93" s="32"/>
      <c r="BN93" s="32"/>
      <c r="BO93" s="71" t="str">
        <f>IF(BN93="","",IF(BQ93="",VLOOKUP(BN93,〒検索群馬!A:F,5,FALSE),BQ93))</f>
        <v/>
      </c>
      <c r="BP93" s="62"/>
      <c r="BQ93" s="32"/>
      <c r="BR93" s="32" t="str">
        <f t="shared" si="55"/>
        <v/>
      </c>
      <c r="BS93" s="32"/>
      <c r="BT93" s="32"/>
      <c r="BU93" s="32"/>
      <c r="BV93" s="32"/>
      <c r="BW93" s="32"/>
      <c r="BX93" s="71" t="str">
        <f>IF(BW93="","",IF(BZ93="",VLOOKUP(BW93,〒検索群馬!A:F,5,FALSE),BZ93))</f>
        <v/>
      </c>
      <c r="BY93" s="62"/>
      <c r="BZ93" s="32"/>
      <c r="CA93" s="32" t="str">
        <f t="shared" si="56"/>
        <v/>
      </c>
      <c r="CB93" s="32"/>
      <c r="CC93" s="32"/>
      <c r="CD93" s="32"/>
      <c r="CE93" s="32"/>
      <c r="CF93" s="32"/>
      <c r="CG93" s="71" t="str">
        <f>IF(CF93="","",IF(CI93="",VLOOKUP(CF93,〒検索群馬!A:E,5,FALSE),CI93))</f>
        <v/>
      </c>
      <c r="CH93" s="62"/>
      <c r="CI93" s="32"/>
      <c r="CJ93" s="32" t="str">
        <f t="shared" si="57"/>
        <v/>
      </c>
      <c r="CK93" s="32"/>
      <c r="CL93" s="32"/>
      <c r="CM93" s="32"/>
      <c r="CN93" s="32"/>
      <c r="CO93" s="71" t="str">
        <f>IF(CN93="","",IF(CQ93="",VLOOKUP(CN93,〒検索群馬!A:E,5,FALSE),CQ93))</f>
        <v/>
      </c>
      <c r="CP93" s="62"/>
      <c r="CQ93" s="32"/>
      <c r="CR93" s="32" t="str">
        <f t="shared" si="58"/>
        <v/>
      </c>
      <c r="CS93" s="32"/>
      <c r="CT93" s="32"/>
      <c r="CU93" s="32"/>
      <c r="CV93" s="32"/>
      <c r="CW93" s="71" t="str">
        <f>IF(CV93="","",IF(CY93="",VLOOKUP(CV93,〒検索群馬!A:E,5,FALSE),CY93))</f>
        <v/>
      </c>
      <c r="CX93" s="62"/>
      <c r="CY93" s="32"/>
      <c r="CZ93" s="32" t="str">
        <f t="shared" si="59"/>
        <v/>
      </c>
      <c r="DA93" s="32"/>
      <c r="DB93" s="43"/>
    </row>
    <row r="94" spans="1:106" ht="18.75" customHeight="1">
      <c r="A94" s="33">
        <v>91</v>
      </c>
      <c r="B94" s="34"/>
      <c r="C94" s="32"/>
      <c r="D94" s="38" t="str">
        <f>IF(E94="",PHONETIC(C94),入力フォーム一覧[[#This Row],[ふりがな※修正用]])</f>
        <v/>
      </c>
      <c r="E94" s="41"/>
      <c r="F94" s="41"/>
      <c r="G94" s="36"/>
      <c r="H94" s="36"/>
      <c r="I94" s="34"/>
      <c r="J94" s="41"/>
      <c r="K94" s="71" t="str">
        <f>IF(J94="","",IF(M94="",VLOOKUP(J94,〒検索群馬!A:E,5,FALSE),M94))</f>
        <v/>
      </c>
      <c r="L94" s="62"/>
      <c r="M94" s="40"/>
      <c r="N94" s="32" t="str">
        <f t="shared" si="40"/>
        <v/>
      </c>
      <c r="O94" s="32"/>
      <c r="P94" s="32"/>
      <c r="Q94" s="41"/>
      <c r="R94" s="32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42" t="str">
        <f t="shared" si="41"/>
        <v/>
      </c>
      <c r="AF94" s="42" t="str">
        <f t="shared" si="42"/>
        <v/>
      </c>
      <c r="AG94" s="42" t="str">
        <f t="shared" si="43"/>
        <v/>
      </c>
      <c r="AH94" s="42" t="str">
        <f t="shared" si="44"/>
        <v/>
      </c>
      <c r="AI94" s="42" t="str">
        <f t="shared" si="45"/>
        <v/>
      </c>
      <c r="AJ94" s="42" t="str">
        <f t="shared" si="46"/>
        <v/>
      </c>
      <c r="AK94" s="42" t="str">
        <f t="shared" si="47"/>
        <v/>
      </c>
      <c r="AL94" s="42" t="str">
        <f t="shared" si="48"/>
        <v/>
      </c>
      <c r="AM94" s="42" t="str">
        <f t="shared" si="49"/>
        <v/>
      </c>
      <c r="AN94" s="42" t="str">
        <f t="shared" si="50"/>
        <v/>
      </c>
      <c r="AO94" s="42" t="str">
        <f t="shared" si="51"/>
        <v/>
      </c>
      <c r="AP94" s="42" t="str">
        <f t="shared" si="52"/>
        <v/>
      </c>
      <c r="AQ94" s="41"/>
      <c r="AR94" s="38" t="str">
        <f t="shared" si="53"/>
        <v/>
      </c>
      <c r="AS94" s="38" t="str">
        <f t="shared" si="54"/>
        <v/>
      </c>
      <c r="AT94" s="32"/>
      <c r="AU94" s="32"/>
      <c r="AV94" s="32"/>
      <c r="AW94" s="41"/>
      <c r="AX94" s="41"/>
      <c r="AY94" s="41"/>
      <c r="AZ94" s="32"/>
      <c r="BA94" s="32"/>
      <c r="BB94" s="32"/>
      <c r="BC94" s="32"/>
      <c r="BD94" s="32"/>
      <c r="BE94" s="41"/>
      <c r="BF94" s="32"/>
      <c r="BG94" s="41"/>
      <c r="BH94" s="32"/>
      <c r="BI94" s="41"/>
      <c r="BJ94" s="41"/>
      <c r="BK94" s="41"/>
      <c r="BL94" s="32"/>
      <c r="BM94" s="32"/>
      <c r="BN94" s="32"/>
      <c r="BO94" s="71" t="str">
        <f>IF(BN94="","",IF(BQ94="",VLOOKUP(BN94,〒検索群馬!A:F,5,FALSE),BQ94))</f>
        <v/>
      </c>
      <c r="BP94" s="62"/>
      <c r="BQ94" s="32"/>
      <c r="BR94" s="32" t="str">
        <f t="shared" si="55"/>
        <v/>
      </c>
      <c r="BS94" s="32"/>
      <c r="BT94" s="32"/>
      <c r="BU94" s="32"/>
      <c r="BV94" s="32"/>
      <c r="BW94" s="32"/>
      <c r="BX94" s="71" t="str">
        <f>IF(BW94="","",IF(BZ94="",VLOOKUP(BW94,〒検索群馬!A:F,5,FALSE),BZ94))</f>
        <v/>
      </c>
      <c r="BY94" s="62"/>
      <c r="BZ94" s="32"/>
      <c r="CA94" s="32" t="str">
        <f t="shared" si="56"/>
        <v/>
      </c>
      <c r="CB94" s="32"/>
      <c r="CC94" s="32"/>
      <c r="CD94" s="32"/>
      <c r="CE94" s="32"/>
      <c r="CF94" s="32"/>
      <c r="CG94" s="71" t="str">
        <f>IF(CF94="","",IF(CI94="",VLOOKUP(CF94,〒検索群馬!A:E,5,FALSE),CI94))</f>
        <v/>
      </c>
      <c r="CH94" s="62"/>
      <c r="CI94" s="32"/>
      <c r="CJ94" s="32" t="str">
        <f t="shared" si="57"/>
        <v/>
      </c>
      <c r="CK94" s="32"/>
      <c r="CL94" s="32"/>
      <c r="CM94" s="32"/>
      <c r="CN94" s="32"/>
      <c r="CO94" s="71" t="str">
        <f>IF(CN94="","",IF(CQ94="",VLOOKUP(CN94,〒検索群馬!A:E,5,FALSE),CQ94))</f>
        <v/>
      </c>
      <c r="CP94" s="62"/>
      <c r="CQ94" s="32"/>
      <c r="CR94" s="32" t="str">
        <f t="shared" si="58"/>
        <v/>
      </c>
      <c r="CS94" s="32"/>
      <c r="CT94" s="32"/>
      <c r="CU94" s="32"/>
      <c r="CV94" s="32"/>
      <c r="CW94" s="71" t="str">
        <f>IF(CV94="","",IF(CY94="",VLOOKUP(CV94,〒検索群馬!A:E,5,FALSE),CY94))</f>
        <v/>
      </c>
      <c r="CX94" s="62"/>
      <c r="CY94" s="32"/>
      <c r="CZ94" s="32" t="str">
        <f t="shared" si="59"/>
        <v/>
      </c>
      <c r="DA94" s="32"/>
      <c r="DB94" s="43"/>
    </row>
    <row r="95" spans="1:106" ht="18.75" customHeight="1">
      <c r="A95" s="33">
        <v>92</v>
      </c>
      <c r="B95" s="34"/>
      <c r="C95" s="32"/>
      <c r="D95" s="38" t="str">
        <f>IF(E95="",PHONETIC(C95),入力フォーム一覧[[#This Row],[ふりがな※修正用]])</f>
        <v/>
      </c>
      <c r="E95" s="41"/>
      <c r="F95" s="41"/>
      <c r="G95" s="36"/>
      <c r="H95" s="36"/>
      <c r="I95" s="34"/>
      <c r="J95" s="41"/>
      <c r="K95" s="71" t="str">
        <f>IF(J95="","",IF(M95="",VLOOKUP(J95,〒検索群馬!A:E,5,FALSE),M95))</f>
        <v/>
      </c>
      <c r="L95" s="62"/>
      <c r="M95" s="40"/>
      <c r="N95" s="32" t="str">
        <f t="shared" si="40"/>
        <v/>
      </c>
      <c r="O95" s="32"/>
      <c r="P95" s="32"/>
      <c r="Q95" s="41"/>
      <c r="R95" s="32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42" t="str">
        <f t="shared" si="41"/>
        <v/>
      </c>
      <c r="AF95" s="42" t="str">
        <f t="shared" si="42"/>
        <v/>
      </c>
      <c r="AG95" s="42" t="str">
        <f t="shared" si="43"/>
        <v/>
      </c>
      <c r="AH95" s="42" t="str">
        <f t="shared" si="44"/>
        <v/>
      </c>
      <c r="AI95" s="42" t="str">
        <f t="shared" si="45"/>
        <v/>
      </c>
      <c r="AJ95" s="42" t="str">
        <f t="shared" si="46"/>
        <v/>
      </c>
      <c r="AK95" s="42" t="str">
        <f t="shared" si="47"/>
        <v/>
      </c>
      <c r="AL95" s="42" t="str">
        <f t="shared" si="48"/>
        <v/>
      </c>
      <c r="AM95" s="42" t="str">
        <f t="shared" si="49"/>
        <v/>
      </c>
      <c r="AN95" s="42" t="str">
        <f t="shared" si="50"/>
        <v/>
      </c>
      <c r="AO95" s="42" t="str">
        <f t="shared" si="51"/>
        <v/>
      </c>
      <c r="AP95" s="42" t="str">
        <f t="shared" si="52"/>
        <v/>
      </c>
      <c r="AQ95" s="41"/>
      <c r="AR95" s="38" t="str">
        <f t="shared" si="53"/>
        <v/>
      </c>
      <c r="AS95" s="38" t="str">
        <f t="shared" si="54"/>
        <v/>
      </c>
      <c r="AT95" s="32"/>
      <c r="AU95" s="32"/>
      <c r="AV95" s="32"/>
      <c r="AW95" s="41"/>
      <c r="AX95" s="41"/>
      <c r="AY95" s="41"/>
      <c r="AZ95" s="32"/>
      <c r="BA95" s="32"/>
      <c r="BB95" s="32"/>
      <c r="BC95" s="32"/>
      <c r="BD95" s="32"/>
      <c r="BE95" s="41"/>
      <c r="BF95" s="32"/>
      <c r="BG95" s="41"/>
      <c r="BH95" s="32"/>
      <c r="BI95" s="41"/>
      <c r="BJ95" s="41"/>
      <c r="BK95" s="41"/>
      <c r="BL95" s="32"/>
      <c r="BM95" s="32"/>
      <c r="BN95" s="32"/>
      <c r="BO95" s="71" t="str">
        <f>IF(BN95="","",IF(BQ95="",VLOOKUP(BN95,〒検索群馬!A:F,5,FALSE),BQ95))</f>
        <v/>
      </c>
      <c r="BP95" s="62"/>
      <c r="BQ95" s="32"/>
      <c r="BR95" s="32" t="str">
        <f t="shared" si="55"/>
        <v/>
      </c>
      <c r="BS95" s="32"/>
      <c r="BT95" s="32"/>
      <c r="BU95" s="32"/>
      <c r="BV95" s="32"/>
      <c r="BW95" s="32"/>
      <c r="BX95" s="71" t="str">
        <f>IF(BW95="","",IF(BZ95="",VLOOKUP(BW95,〒検索群馬!A:F,5,FALSE),BZ95))</f>
        <v/>
      </c>
      <c r="BY95" s="62"/>
      <c r="BZ95" s="32"/>
      <c r="CA95" s="32" t="str">
        <f t="shared" si="56"/>
        <v/>
      </c>
      <c r="CB95" s="32"/>
      <c r="CC95" s="32"/>
      <c r="CD95" s="32"/>
      <c r="CE95" s="32"/>
      <c r="CF95" s="32"/>
      <c r="CG95" s="71" t="str">
        <f>IF(CF95="","",IF(CI95="",VLOOKUP(CF95,〒検索群馬!A:E,5,FALSE),CI95))</f>
        <v/>
      </c>
      <c r="CH95" s="62"/>
      <c r="CI95" s="32"/>
      <c r="CJ95" s="32" t="str">
        <f t="shared" si="57"/>
        <v/>
      </c>
      <c r="CK95" s="32"/>
      <c r="CL95" s="32"/>
      <c r="CM95" s="32"/>
      <c r="CN95" s="32"/>
      <c r="CO95" s="71" t="str">
        <f>IF(CN95="","",IF(CQ95="",VLOOKUP(CN95,〒検索群馬!A:E,5,FALSE),CQ95))</f>
        <v/>
      </c>
      <c r="CP95" s="62"/>
      <c r="CQ95" s="32"/>
      <c r="CR95" s="32" t="str">
        <f t="shared" si="58"/>
        <v/>
      </c>
      <c r="CS95" s="32"/>
      <c r="CT95" s="32"/>
      <c r="CU95" s="32"/>
      <c r="CV95" s="32"/>
      <c r="CW95" s="71" t="str">
        <f>IF(CV95="","",IF(CY95="",VLOOKUP(CV95,〒検索群馬!A:E,5,FALSE),CY95))</f>
        <v/>
      </c>
      <c r="CX95" s="62"/>
      <c r="CY95" s="32"/>
      <c r="CZ95" s="32" t="str">
        <f t="shared" si="59"/>
        <v/>
      </c>
      <c r="DA95" s="32"/>
      <c r="DB95" s="43"/>
    </row>
    <row r="96" spans="1:106" ht="18.75" customHeight="1">
      <c r="A96" s="33">
        <v>93</v>
      </c>
      <c r="B96" s="34"/>
      <c r="C96" s="32"/>
      <c r="D96" s="38" t="str">
        <f>IF(E96="",PHONETIC(C96),入力フォーム一覧[[#This Row],[ふりがな※修正用]])</f>
        <v/>
      </c>
      <c r="E96" s="41"/>
      <c r="F96" s="41"/>
      <c r="G96" s="36"/>
      <c r="H96" s="36"/>
      <c r="I96" s="34"/>
      <c r="J96" s="41"/>
      <c r="K96" s="71" t="str">
        <f>IF(J96="","",IF(M96="",VLOOKUP(J96,〒検索群馬!A:E,5,FALSE),M96))</f>
        <v/>
      </c>
      <c r="L96" s="62"/>
      <c r="M96" s="40"/>
      <c r="N96" s="32" t="str">
        <f t="shared" si="40"/>
        <v/>
      </c>
      <c r="O96" s="32"/>
      <c r="P96" s="32"/>
      <c r="Q96" s="41"/>
      <c r="R96" s="32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42" t="str">
        <f t="shared" si="41"/>
        <v/>
      </c>
      <c r="AF96" s="42" t="str">
        <f t="shared" si="42"/>
        <v/>
      </c>
      <c r="AG96" s="42" t="str">
        <f t="shared" si="43"/>
        <v/>
      </c>
      <c r="AH96" s="42" t="str">
        <f t="shared" si="44"/>
        <v/>
      </c>
      <c r="AI96" s="42" t="str">
        <f t="shared" si="45"/>
        <v/>
      </c>
      <c r="AJ96" s="42" t="str">
        <f t="shared" si="46"/>
        <v/>
      </c>
      <c r="AK96" s="42" t="str">
        <f t="shared" si="47"/>
        <v/>
      </c>
      <c r="AL96" s="42" t="str">
        <f t="shared" si="48"/>
        <v/>
      </c>
      <c r="AM96" s="42" t="str">
        <f t="shared" si="49"/>
        <v/>
      </c>
      <c r="AN96" s="42" t="str">
        <f t="shared" si="50"/>
        <v/>
      </c>
      <c r="AO96" s="42" t="str">
        <f t="shared" si="51"/>
        <v/>
      </c>
      <c r="AP96" s="42" t="str">
        <f t="shared" si="52"/>
        <v/>
      </c>
      <c r="AQ96" s="41"/>
      <c r="AR96" s="38" t="str">
        <f t="shared" si="53"/>
        <v/>
      </c>
      <c r="AS96" s="38" t="str">
        <f t="shared" si="54"/>
        <v/>
      </c>
      <c r="AT96" s="32"/>
      <c r="AU96" s="32"/>
      <c r="AV96" s="32"/>
      <c r="AW96" s="41"/>
      <c r="AX96" s="41"/>
      <c r="AY96" s="41"/>
      <c r="AZ96" s="32"/>
      <c r="BA96" s="32"/>
      <c r="BB96" s="32"/>
      <c r="BC96" s="32"/>
      <c r="BD96" s="32"/>
      <c r="BE96" s="41"/>
      <c r="BF96" s="32"/>
      <c r="BG96" s="41"/>
      <c r="BH96" s="32"/>
      <c r="BI96" s="41"/>
      <c r="BJ96" s="41"/>
      <c r="BK96" s="41"/>
      <c r="BL96" s="32"/>
      <c r="BM96" s="32"/>
      <c r="BN96" s="32"/>
      <c r="BO96" s="71" t="str">
        <f>IF(BN96="","",IF(BQ96="",VLOOKUP(BN96,〒検索群馬!A:F,5,FALSE),BQ96))</f>
        <v/>
      </c>
      <c r="BP96" s="62"/>
      <c r="BQ96" s="32"/>
      <c r="BR96" s="32" t="str">
        <f t="shared" si="55"/>
        <v/>
      </c>
      <c r="BS96" s="32"/>
      <c r="BT96" s="32"/>
      <c r="BU96" s="32"/>
      <c r="BV96" s="32"/>
      <c r="BW96" s="32"/>
      <c r="BX96" s="71" t="str">
        <f>IF(BW96="","",IF(BZ96="",VLOOKUP(BW96,〒検索群馬!A:F,5,FALSE),BZ96))</f>
        <v/>
      </c>
      <c r="BY96" s="62"/>
      <c r="BZ96" s="32"/>
      <c r="CA96" s="32" t="str">
        <f t="shared" si="56"/>
        <v/>
      </c>
      <c r="CB96" s="32"/>
      <c r="CC96" s="32"/>
      <c r="CD96" s="32"/>
      <c r="CE96" s="32"/>
      <c r="CF96" s="32"/>
      <c r="CG96" s="71" t="str">
        <f>IF(CF96="","",IF(CI96="",VLOOKUP(CF96,〒検索群馬!A:E,5,FALSE),CI96))</f>
        <v/>
      </c>
      <c r="CH96" s="62"/>
      <c r="CI96" s="32"/>
      <c r="CJ96" s="32" t="str">
        <f t="shared" si="57"/>
        <v/>
      </c>
      <c r="CK96" s="32"/>
      <c r="CL96" s="32"/>
      <c r="CM96" s="32"/>
      <c r="CN96" s="32"/>
      <c r="CO96" s="71" t="str">
        <f>IF(CN96="","",IF(CQ96="",VLOOKUP(CN96,〒検索群馬!A:E,5,FALSE),CQ96))</f>
        <v/>
      </c>
      <c r="CP96" s="62"/>
      <c r="CQ96" s="32"/>
      <c r="CR96" s="32" t="str">
        <f t="shared" si="58"/>
        <v/>
      </c>
      <c r="CS96" s="32"/>
      <c r="CT96" s="32"/>
      <c r="CU96" s="32"/>
      <c r="CV96" s="32"/>
      <c r="CW96" s="71" t="str">
        <f>IF(CV96="","",IF(CY96="",VLOOKUP(CV96,〒検索群馬!A:E,5,FALSE),CY96))</f>
        <v/>
      </c>
      <c r="CX96" s="62"/>
      <c r="CY96" s="32"/>
      <c r="CZ96" s="32" t="str">
        <f t="shared" si="59"/>
        <v/>
      </c>
      <c r="DA96" s="32"/>
      <c r="DB96" s="43"/>
    </row>
    <row r="97" spans="1:106" ht="18.75" customHeight="1">
      <c r="A97" s="33">
        <v>94</v>
      </c>
      <c r="B97" s="34"/>
      <c r="C97" s="32"/>
      <c r="D97" s="38" t="str">
        <f>IF(E97="",PHONETIC(C97),入力フォーム一覧[[#This Row],[ふりがな※修正用]])</f>
        <v/>
      </c>
      <c r="E97" s="41"/>
      <c r="F97" s="41"/>
      <c r="G97" s="36"/>
      <c r="H97" s="36"/>
      <c r="I97" s="34"/>
      <c r="J97" s="41"/>
      <c r="K97" s="71" t="str">
        <f>IF(J97="","",IF(M97="",VLOOKUP(J97,〒検索群馬!A:E,5,FALSE),M97))</f>
        <v/>
      </c>
      <c r="L97" s="62"/>
      <c r="M97" s="40"/>
      <c r="N97" s="32" t="str">
        <f t="shared" si="40"/>
        <v/>
      </c>
      <c r="O97" s="32"/>
      <c r="P97" s="32"/>
      <c r="Q97" s="41"/>
      <c r="R97" s="32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42" t="str">
        <f t="shared" si="41"/>
        <v/>
      </c>
      <c r="AF97" s="42" t="str">
        <f t="shared" si="42"/>
        <v/>
      </c>
      <c r="AG97" s="42" t="str">
        <f t="shared" si="43"/>
        <v/>
      </c>
      <c r="AH97" s="42" t="str">
        <f t="shared" si="44"/>
        <v/>
      </c>
      <c r="AI97" s="42" t="str">
        <f t="shared" si="45"/>
        <v/>
      </c>
      <c r="AJ97" s="42" t="str">
        <f t="shared" si="46"/>
        <v/>
      </c>
      <c r="AK97" s="42" t="str">
        <f t="shared" si="47"/>
        <v/>
      </c>
      <c r="AL97" s="42" t="str">
        <f t="shared" si="48"/>
        <v/>
      </c>
      <c r="AM97" s="42" t="str">
        <f t="shared" si="49"/>
        <v/>
      </c>
      <c r="AN97" s="42" t="str">
        <f t="shared" si="50"/>
        <v/>
      </c>
      <c r="AO97" s="42" t="str">
        <f t="shared" si="51"/>
        <v/>
      </c>
      <c r="AP97" s="42" t="str">
        <f t="shared" si="52"/>
        <v/>
      </c>
      <c r="AQ97" s="41"/>
      <c r="AR97" s="38" t="str">
        <f t="shared" si="53"/>
        <v/>
      </c>
      <c r="AS97" s="38" t="str">
        <f t="shared" si="54"/>
        <v/>
      </c>
      <c r="AT97" s="32"/>
      <c r="AU97" s="32"/>
      <c r="AV97" s="32"/>
      <c r="AW97" s="41"/>
      <c r="AX97" s="41"/>
      <c r="AY97" s="41"/>
      <c r="AZ97" s="32"/>
      <c r="BA97" s="32"/>
      <c r="BB97" s="32"/>
      <c r="BC97" s="32"/>
      <c r="BD97" s="32"/>
      <c r="BE97" s="41"/>
      <c r="BF97" s="32"/>
      <c r="BG97" s="41"/>
      <c r="BH97" s="32"/>
      <c r="BI97" s="41"/>
      <c r="BJ97" s="41"/>
      <c r="BK97" s="41"/>
      <c r="BL97" s="32"/>
      <c r="BM97" s="32"/>
      <c r="BN97" s="32"/>
      <c r="BO97" s="71" t="str">
        <f>IF(BN97="","",IF(BQ97="",VLOOKUP(BN97,〒検索群馬!A:F,5,FALSE),BQ97))</f>
        <v/>
      </c>
      <c r="BP97" s="62"/>
      <c r="BQ97" s="32"/>
      <c r="BR97" s="32" t="str">
        <f t="shared" si="55"/>
        <v/>
      </c>
      <c r="BS97" s="32"/>
      <c r="BT97" s="32"/>
      <c r="BU97" s="32"/>
      <c r="BV97" s="32"/>
      <c r="BW97" s="32"/>
      <c r="BX97" s="71" t="str">
        <f>IF(BW97="","",IF(BZ97="",VLOOKUP(BW97,〒検索群馬!A:F,5,FALSE),BZ97))</f>
        <v/>
      </c>
      <c r="BY97" s="62"/>
      <c r="BZ97" s="32"/>
      <c r="CA97" s="32" t="str">
        <f t="shared" si="56"/>
        <v/>
      </c>
      <c r="CB97" s="32"/>
      <c r="CC97" s="32"/>
      <c r="CD97" s="32"/>
      <c r="CE97" s="32"/>
      <c r="CF97" s="32"/>
      <c r="CG97" s="71" t="str">
        <f>IF(CF97="","",IF(CI97="",VLOOKUP(CF97,〒検索群馬!A:E,5,FALSE),CI97))</f>
        <v/>
      </c>
      <c r="CH97" s="62"/>
      <c r="CI97" s="32"/>
      <c r="CJ97" s="32" t="str">
        <f t="shared" si="57"/>
        <v/>
      </c>
      <c r="CK97" s="32"/>
      <c r="CL97" s="32"/>
      <c r="CM97" s="32"/>
      <c r="CN97" s="32"/>
      <c r="CO97" s="71" t="str">
        <f>IF(CN97="","",IF(CQ97="",VLOOKUP(CN97,〒検索群馬!A:E,5,FALSE),CQ97))</f>
        <v/>
      </c>
      <c r="CP97" s="62"/>
      <c r="CQ97" s="32"/>
      <c r="CR97" s="32" t="str">
        <f t="shared" si="58"/>
        <v/>
      </c>
      <c r="CS97" s="32"/>
      <c r="CT97" s="32"/>
      <c r="CU97" s="32"/>
      <c r="CV97" s="32"/>
      <c r="CW97" s="71" t="str">
        <f>IF(CV97="","",IF(CY97="",VLOOKUP(CV97,〒検索群馬!A:E,5,FALSE),CY97))</f>
        <v/>
      </c>
      <c r="CX97" s="62"/>
      <c r="CY97" s="32"/>
      <c r="CZ97" s="32" t="str">
        <f t="shared" si="59"/>
        <v/>
      </c>
      <c r="DA97" s="32"/>
      <c r="DB97" s="43"/>
    </row>
    <row r="98" spans="1:106" ht="18.75" customHeight="1">
      <c r="A98" s="33">
        <v>95</v>
      </c>
      <c r="B98" s="34"/>
      <c r="C98" s="32"/>
      <c r="D98" s="38" t="str">
        <f>IF(E98="",PHONETIC(C98),入力フォーム一覧[[#This Row],[ふりがな※修正用]])</f>
        <v/>
      </c>
      <c r="E98" s="41"/>
      <c r="F98" s="41"/>
      <c r="G98" s="36"/>
      <c r="H98" s="36"/>
      <c r="I98" s="34"/>
      <c r="J98" s="41"/>
      <c r="K98" s="71" t="str">
        <f>IF(J98="","",IF(M98="",VLOOKUP(J98,〒検索群馬!A:E,5,FALSE),M98))</f>
        <v/>
      </c>
      <c r="L98" s="62"/>
      <c r="M98" s="40"/>
      <c r="N98" s="32" t="str">
        <f t="shared" si="40"/>
        <v/>
      </c>
      <c r="O98" s="32"/>
      <c r="P98" s="32"/>
      <c r="Q98" s="41"/>
      <c r="R98" s="32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42" t="str">
        <f t="shared" si="41"/>
        <v/>
      </c>
      <c r="AF98" s="42" t="str">
        <f t="shared" si="42"/>
        <v/>
      </c>
      <c r="AG98" s="42" t="str">
        <f t="shared" si="43"/>
        <v/>
      </c>
      <c r="AH98" s="42" t="str">
        <f t="shared" si="44"/>
        <v/>
      </c>
      <c r="AI98" s="42" t="str">
        <f t="shared" si="45"/>
        <v/>
      </c>
      <c r="AJ98" s="42" t="str">
        <f t="shared" si="46"/>
        <v/>
      </c>
      <c r="AK98" s="42" t="str">
        <f t="shared" si="47"/>
        <v/>
      </c>
      <c r="AL98" s="42" t="str">
        <f t="shared" si="48"/>
        <v/>
      </c>
      <c r="AM98" s="42" t="str">
        <f t="shared" si="49"/>
        <v/>
      </c>
      <c r="AN98" s="42" t="str">
        <f t="shared" si="50"/>
        <v/>
      </c>
      <c r="AO98" s="42" t="str">
        <f t="shared" si="51"/>
        <v/>
      </c>
      <c r="AP98" s="42" t="str">
        <f t="shared" si="52"/>
        <v/>
      </c>
      <c r="AQ98" s="41"/>
      <c r="AR98" s="38" t="str">
        <f t="shared" si="53"/>
        <v/>
      </c>
      <c r="AS98" s="38" t="str">
        <f t="shared" si="54"/>
        <v/>
      </c>
      <c r="AT98" s="32"/>
      <c r="AU98" s="32"/>
      <c r="AV98" s="32"/>
      <c r="AW98" s="41"/>
      <c r="AX98" s="41"/>
      <c r="AY98" s="41"/>
      <c r="AZ98" s="32"/>
      <c r="BA98" s="32"/>
      <c r="BB98" s="32"/>
      <c r="BC98" s="32"/>
      <c r="BD98" s="32"/>
      <c r="BE98" s="41"/>
      <c r="BF98" s="32"/>
      <c r="BG98" s="41"/>
      <c r="BH98" s="32"/>
      <c r="BI98" s="41"/>
      <c r="BJ98" s="41"/>
      <c r="BK98" s="41"/>
      <c r="BL98" s="32"/>
      <c r="BM98" s="32"/>
      <c r="BN98" s="32"/>
      <c r="BO98" s="71" t="str">
        <f>IF(BN98="","",IF(BQ98="",VLOOKUP(BN98,〒検索群馬!A:F,5,FALSE),BQ98))</f>
        <v/>
      </c>
      <c r="BP98" s="62"/>
      <c r="BQ98" s="32"/>
      <c r="BR98" s="32" t="str">
        <f t="shared" si="55"/>
        <v/>
      </c>
      <c r="BS98" s="32"/>
      <c r="BT98" s="32"/>
      <c r="BU98" s="32"/>
      <c r="BV98" s="32"/>
      <c r="BW98" s="32"/>
      <c r="BX98" s="71" t="str">
        <f>IF(BW98="","",IF(BZ98="",VLOOKUP(BW98,〒検索群馬!A:F,5,FALSE),BZ98))</f>
        <v/>
      </c>
      <c r="BY98" s="62"/>
      <c r="BZ98" s="32"/>
      <c r="CA98" s="32" t="str">
        <f t="shared" si="56"/>
        <v/>
      </c>
      <c r="CB98" s="32"/>
      <c r="CC98" s="32"/>
      <c r="CD98" s="32"/>
      <c r="CE98" s="32"/>
      <c r="CF98" s="32"/>
      <c r="CG98" s="71" t="str">
        <f>IF(CF98="","",IF(CI98="",VLOOKUP(CF98,〒検索群馬!A:E,5,FALSE),CI98))</f>
        <v/>
      </c>
      <c r="CH98" s="62"/>
      <c r="CI98" s="32"/>
      <c r="CJ98" s="32" t="str">
        <f t="shared" si="57"/>
        <v/>
      </c>
      <c r="CK98" s="32"/>
      <c r="CL98" s="32"/>
      <c r="CM98" s="32"/>
      <c r="CN98" s="32"/>
      <c r="CO98" s="71" t="str">
        <f>IF(CN98="","",IF(CQ98="",VLOOKUP(CN98,〒検索群馬!A:E,5,FALSE),CQ98))</f>
        <v/>
      </c>
      <c r="CP98" s="62"/>
      <c r="CQ98" s="32"/>
      <c r="CR98" s="32" t="str">
        <f t="shared" si="58"/>
        <v/>
      </c>
      <c r="CS98" s="32"/>
      <c r="CT98" s="32"/>
      <c r="CU98" s="32"/>
      <c r="CV98" s="32"/>
      <c r="CW98" s="71" t="str">
        <f>IF(CV98="","",IF(CY98="",VLOOKUP(CV98,〒検索群馬!A:E,5,FALSE),CY98))</f>
        <v/>
      </c>
      <c r="CX98" s="62"/>
      <c r="CY98" s="32"/>
      <c r="CZ98" s="32" t="str">
        <f t="shared" si="59"/>
        <v/>
      </c>
      <c r="DA98" s="32"/>
      <c r="DB98" s="43"/>
    </row>
    <row r="99" spans="1:106" ht="18.75" customHeight="1">
      <c r="A99" s="33">
        <v>96</v>
      </c>
      <c r="B99" s="34"/>
      <c r="C99" s="32"/>
      <c r="D99" s="38" t="str">
        <f>IF(E99="",PHONETIC(C99),入力フォーム一覧[[#This Row],[ふりがな※修正用]])</f>
        <v/>
      </c>
      <c r="E99" s="41"/>
      <c r="F99" s="41"/>
      <c r="G99" s="36"/>
      <c r="H99" s="36"/>
      <c r="I99" s="34"/>
      <c r="J99" s="41"/>
      <c r="K99" s="71" t="str">
        <f>IF(J99="","",IF(M99="",VLOOKUP(J99,〒検索群馬!A:E,5,FALSE),M99))</f>
        <v/>
      </c>
      <c r="L99" s="62"/>
      <c r="M99" s="40"/>
      <c r="N99" s="32" t="str">
        <f t="shared" si="40"/>
        <v/>
      </c>
      <c r="O99" s="32"/>
      <c r="P99" s="32"/>
      <c r="Q99" s="41"/>
      <c r="R99" s="32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42" t="str">
        <f t="shared" si="41"/>
        <v/>
      </c>
      <c r="AF99" s="42" t="str">
        <f t="shared" si="42"/>
        <v/>
      </c>
      <c r="AG99" s="42" t="str">
        <f t="shared" si="43"/>
        <v/>
      </c>
      <c r="AH99" s="42" t="str">
        <f t="shared" si="44"/>
        <v/>
      </c>
      <c r="AI99" s="42" t="str">
        <f t="shared" si="45"/>
        <v/>
      </c>
      <c r="AJ99" s="42" t="str">
        <f t="shared" si="46"/>
        <v/>
      </c>
      <c r="AK99" s="42" t="str">
        <f t="shared" si="47"/>
        <v/>
      </c>
      <c r="AL99" s="42" t="str">
        <f t="shared" si="48"/>
        <v/>
      </c>
      <c r="AM99" s="42" t="str">
        <f t="shared" si="49"/>
        <v/>
      </c>
      <c r="AN99" s="42" t="str">
        <f t="shared" si="50"/>
        <v/>
      </c>
      <c r="AO99" s="42" t="str">
        <f t="shared" si="51"/>
        <v/>
      </c>
      <c r="AP99" s="42" t="str">
        <f t="shared" si="52"/>
        <v/>
      </c>
      <c r="AQ99" s="41"/>
      <c r="AR99" s="38" t="str">
        <f t="shared" si="53"/>
        <v/>
      </c>
      <c r="AS99" s="38" t="str">
        <f t="shared" si="54"/>
        <v/>
      </c>
      <c r="AT99" s="32"/>
      <c r="AU99" s="32"/>
      <c r="AV99" s="32"/>
      <c r="AW99" s="41"/>
      <c r="AX99" s="41"/>
      <c r="AY99" s="41"/>
      <c r="AZ99" s="32"/>
      <c r="BA99" s="32"/>
      <c r="BB99" s="32"/>
      <c r="BC99" s="32"/>
      <c r="BD99" s="32"/>
      <c r="BE99" s="41"/>
      <c r="BF99" s="32"/>
      <c r="BG99" s="41"/>
      <c r="BH99" s="32"/>
      <c r="BI99" s="41"/>
      <c r="BJ99" s="41"/>
      <c r="BK99" s="41"/>
      <c r="BL99" s="32"/>
      <c r="BM99" s="32"/>
      <c r="BN99" s="32"/>
      <c r="BO99" s="71" t="str">
        <f>IF(BN99="","",IF(BQ99="",VLOOKUP(BN99,〒検索群馬!A:F,5,FALSE),BQ99))</f>
        <v/>
      </c>
      <c r="BP99" s="62"/>
      <c r="BQ99" s="32"/>
      <c r="BR99" s="32" t="str">
        <f t="shared" si="55"/>
        <v/>
      </c>
      <c r="BS99" s="32"/>
      <c r="BT99" s="32"/>
      <c r="BU99" s="32"/>
      <c r="BV99" s="32"/>
      <c r="BW99" s="32"/>
      <c r="BX99" s="71" t="str">
        <f>IF(BW99="","",IF(BZ99="",VLOOKUP(BW99,〒検索群馬!A:F,5,FALSE),BZ99))</f>
        <v/>
      </c>
      <c r="BY99" s="62"/>
      <c r="BZ99" s="32"/>
      <c r="CA99" s="32" t="str">
        <f t="shared" si="56"/>
        <v/>
      </c>
      <c r="CB99" s="32"/>
      <c r="CC99" s="32"/>
      <c r="CD99" s="32"/>
      <c r="CE99" s="32"/>
      <c r="CF99" s="32"/>
      <c r="CG99" s="71" t="str">
        <f>IF(CF99="","",IF(CI99="",VLOOKUP(CF99,〒検索群馬!A:E,5,FALSE),CI99))</f>
        <v/>
      </c>
      <c r="CH99" s="62"/>
      <c r="CI99" s="32"/>
      <c r="CJ99" s="32" t="str">
        <f t="shared" si="57"/>
        <v/>
      </c>
      <c r="CK99" s="32"/>
      <c r="CL99" s="32"/>
      <c r="CM99" s="32"/>
      <c r="CN99" s="32"/>
      <c r="CO99" s="71" t="str">
        <f>IF(CN99="","",IF(CQ99="",VLOOKUP(CN99,〒検索群馬!A:E,5,FALSE),CQ99))</f>
        <v/>
      </c>
      <c r="CP99" s="62"/>
      <c r="CQ99" s="32"/>
      <c r="CR99" s="32" t="str">
        <f t="shared" si="58"/>
        <v/>
      </c>
      <c r="CS99" s="32"/>
      <c r="CT99" s="32"/>
      <c r="CU99" s="32"/>
      <c r="CV99" s="32"/>
      <c r="CW99" s="71" t="str">
        <f>IF(CV99="","",IF(CY99="",VLOOKUP(CV99,〒検索群馬!A:E,5,FALSE),CY99))</f>
        <v/>
      </c>
      <c r="CX99" s="62"/>
      <c r="CY99" s="32"/>
      <c r="CZ99" s="32" t="str">
        <f t="shared" si="59"/>
        <v/>
      </c>
      <c r="DA99" s="32"/>
      <c r="DB99" s="43"/>
    </row>
    <row r="100" spans="1:106" ht="18.75" customHeight="1">
      <c r="A100" s="33">
        <v>97</v>
      </c>
      <c r="B100" s="34"/>
      <c r="C100" s="32"/>
      <c r="D100" s="38" t="str">
        <f>IF(E100="",PHONETIC(C100),入力フォーム一覧[[#This Row],[ふりがな※修正用]])</f>
        <v/>
      </c>
      <c r="E100" s="41"/>
      <c r="F100" s="41"/>
      <c r="G100" s="36"/>
      <c r="H100" s="36"/>
      <c r="I100" s="34"/>
      <c r="J100" s="41"/>
      <c r="K100" s="71" t="str">
        <f>IF(J100="","",IF(M100="",VLOOKUP(J100,〒検索群馬!A:E,5,FALSE),M100))</f>
        <v/>
      </c>
      <c r="L100" s="62"/>
      <c r="M100" s="40"/>
      <c r="N100" s="32" t="str">
        <f t="shared" si="40"/>
        <v/>
      </c>
      <c r="O100" s="32"/>
      <c r="P100" s="32"/>
      <c r="Q100" s="41"/>
      <c r="R100" s="32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42" t="str">
        <f t="shared" si="41"/>
        <v/>
      </c>
      <c r="AF100" s="42" t="str">
        <f t="shared" si="42"/>
        <v/>
      </c>
      <c r="AG100" s="42" t="str">
        <f t="shared" si="43"/>
        <v/>
      </c>
      <c r="AH100" s="42" t="str">
        <f t="shared" si="44"/>
        <v/>
      </c>
      <c r="AI100" s="42" t="str">
        <f t="shared" si="45"/>
        <v/>
      </c>
      <c r="AJ100" s="42" t="str">
        <f t="shared" si="46"/>
        <v/>
      </c>
      <c r="AK100" s="42" t="str">
        <f t="shared" si="47"/>
        <v/>
      </c>
      <c r="AL100" s="42" t="str">
        <f t="shared" si="48"/>
        <v/>
      </c>
      <c r="AM100" s="42" t="str">
        <f t="shared" si="49"/>
        <v/>
      </c>
      <c r="AN100" s="42" t="str">
        <f t="shared" si="50"/>
        <v/>
      </c>
      <c r="AO100" s="42" t="str">
        <f t="shared" si="51"/>
        <v/>
      </c>
      <c r="AP100" s="42" t="str">
        <f t="shared" si="52"/>
        <v/>
      </c>
      <c r="AQ100" s="41"/>
      <c r="AR100" s="38" t="str">
        <f t="shared" si="53"/>
        <v/>
      </c>
      <c r="AS100" s="38" t="str">
        <f t="shared" si="54"/>
        <v/>
      </c>
      <c r="AT100" s="32"/>
      <c r="AU100" s="32"/>
      <c r="AV100" s="32"/>
      <c r="AW100" s="41"/>
      <c r="AX100" s="41"/>
      <c r="AY100" s="41"/>
      <c r="AZ100" s="32"/>
      <c r="BA100" s="32"/>
      <c r="BB100" s="32"/>
      <c r="BC100" s="32"/>
      <c r="BD100" s="32"/>
      <c r="BE100" s="41"/>
      <c r="BF100" s="32"/>
      <c r="BG100" s="41"/>
      <c r="BH100" s="32"/>
      <c r="BI100" s="41"/>
      <c r="BJ100" s="41"/>
      <c r="BK100" s="41"/>
      <c r="BL100" s="32"/>
      <c r="BM100" s="32"/>
      <c r="BN100" s="32"/>
      <c r="BO100" s="71" t="str">
        <f>IF(BN100="","",IF(BQ100="",VLOOKUP(BN100,〒検索群馬!A:F,5,FALSE),BQ100))</f>
        <v/>
      </c>
      <c r="BP100" s="62"/>
      <c r="BQ100" s="32"/>
      <c r="BR100" s="32" t="str">
        <f t="shared" si="55"/>
        <v/>
      </c>
      <c r="BS100" s="32"/>
      <c r="BT100" s="32"/>
      <c r="BU100" s="32"/>
      <c r="BV100" s="32"/>
      <c r="BW100" s="32"/>
      <c r="BX100" s="71" t="str">
        <f>IF(BW100="","",IF(BZ100="",VLOOKUP(BW100,〒検索群馬!A:F,5,FALSE),BZ100))</f>
        <v/>
      </c>
      <c r="BY100" s="62"/>
      <c r="BZ100" s="32"/>
      <c r="CA100" s="32" t="str">
        <f t="shared" si="56"/>
        <v/>
      </c>
      <c r="CB100" s="32"/>
      <c r="CC100" s="32"/>
      <c r="CD100" s="32"/>
      <c r="CE100" s="32"/>
      <c r="CF100" s="32"/>
      <c r="CG100" s="71" t="str">
        <f>IF(CF100="","",IF(CI100="",VLOOKUP(CF100,〒検索群馬!A:E,5,FALSE),CI100))</f>
        <v/>
      </c>
      <c r="CH100" s="62"/>
      <c r="CI100" s="32"/>
      <c r="CJ100" s="32" t="str">
        <f t="shared" si="57"/>
        <v/>
      </c>
      <c r="CK100" s="32"/>
      <c r="CL100" s="32"/>
      <c r="CM100" s="32"/>
      <c r="CN100" s="32"/>
      <c r="CO100" s="71" t="str">
        <f>IF(CN100="","",IF(CQ100="",VLOOKUP(CN100,〒検索群馬!A:E,5,FALSE),CQ100))</f>
        <v/>
      </c>
      <c r="CP100" s="62"/>
      <c r="CQ100" s="32"/>
      <c r="CR100" s="32" t="str">
        <f t="shared" si="58"/>
        <v/>
      </c>
      <c r="CS100" s="32"/>
      <c r="CT100" s="32"/>
      <c r="CU100" s="32"/>
      <c r="CV100" s="32"/>
      <c r="CW100" s="71" t="str">
        <f>IF(CV100="","",IF(CY100="",VLOOKUP(CV100,〒検索群馬!A:E,5,FALSE),CY100))</f>
        <v/>
      </c>
      <c r="CX100" s="62"/>
      <c r="CY100" s="32"/>
      <c r="CZ100" s="32" t="str">
        <f t="shared" si="59"/>
        <v/>
      </c>
      <c r="DA100" s="32"/>
      <c r="DB100" s="43"/>
    </row>
    <row r="101" spans="1:106" ht="18.75" customHeight="1">
      <c r="A101" s="33">
        <v>98</v>
      </c>
      <c r="B101" s="34"/>
      <c r="C101" s="32"/>
      <c r="D101" s="38" t="str">
        <f>IF(E101="",PHONETIC(C101),入力フォーム一覧[[#This Row],[ふりがな※修正用]])</f>
        <v/>
      </c>
      <c r="E101" s="41"/>
      <c r="F101" s="41"/>
      <c r="G101" s="36"/>
      <c r="H101" s="36"/>
      <c r="I101" s="34"/>
      <c r="J101" s="41"/>
      <c r="K101" s="71" t="str">
        <f>IF(J101="","",IF(M101="",VLOOKUP(J101,〒検索群馬!A:E,5,FALSE),M101))</f>
        <v/>
      </c>
      <c r="L101" s="62"/>
      <c r="M101" s="40"/>
      <c r="N101" s="32" t="str">
        <f t="shared" si="40"/>
        <v/>
      </c>
      <c r="O101" s="32"/>
      <c r="P101" s="32"/>
      <c r="Q101" s="41"/>
      <c r="R101" s="32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42" t="str">
        <f t="shared" si="41"/>
        <v/>
      </c>
      <c r="AF101" s="42" t="str">
        <f t="shared" si="42"/>
        <v/>
      </c>
      <c r="AG101" s="42" t="str">
        <f t="shared" si="43"/>
        <v/>
      </c>
      <c r="AH101" s="42" t="str">
        <f t="shared" si="44"/>
        <v/>
      </c>
      <c r="AI101" s="42" t="str">
        <f t="shared" si="45"/>
        <v/>
      </c>
      <c r="AJ101" s="42" t="str">
        <f t="shared" si="46"/>
        <v/>
      </c>
      <c r="AK101" s="42" t="str">
        <f t="shared" si="47"/>
        <v/>
      </c>
      <c r="AL101" s="42" t="str">
        <f t="shared" si="48"/>
        <v/>
      </c>
      <c r="AM101" s="42" t="str">
        <f t="shared" si="49"/>
        <v/>
      </c>
      <c r="AN101" s="42" t="str">
        <f t="shared" si="50"/>
        <v/>
      </c>
      <c r="AO101" s="42" t="str">
        <f t="shared" si="51"/>
        <v/>
      </c>
      <c r="AP101" s="42" t="str">
        <f t="shared" si="52"/>
        <v/>
      </c>
      <c r="AQ101" s="41"/>
      <c r="AR101" s="38" t="str">
        <f t="shared" si="53"/>
        <v/>
      </c>
      <c r="AS101" s="38" t="str">
        <f t="shared" si="54"/>
        <v/>
      </c>
      <c r="AT101" s="32"/>
      <c r="AU101" s="32"/>
      <c r="AV101" s="32"/>
      <c r="AW101" s="41"/>
      <c r="AX101" s="41"/>
      <c r="AY101" s="41"/>
      <c r="AZ101" s="32"/>
      <c r="BA101" s="32"/>
      <c r="BB101" s="32"/>
      <c r="BC101" s="32"/>
      <c r="BD101" s="32"/>
      <c r="BE101" s="41"/>
      <c r="BF101" s="32"/>
      <c r="BG101" s="41"/>
      <c r="BH101" s="32"/>
      <c r="BI101" s="41"/>
      <c r="BJ101" s="41"/>
      <c r="BK101" s="41"/>
      <c r="BL101" s="32"/>
      <c r="BM101" s="32"/>
      <c r="BN101" s="32"/>
      <c r="BO101" s="71" t="str">
        <f>IF(BN101="","",IF(BQ101="",VLOOKUP(BN101,〒検索群馬!A:F,5,FALSE),BQ101))</f>
        <v/>
      </c>
      <c r="BP101" s="62"/>
      <c r="BQ101" s="32"/>
      <c r="BR101" s="32" t="str">
        <f t="shared" si="55"/>
        <v/>
      </c>
      <c r="BS101" s="32"/>
      <c r="BT101" s="32"/>
      <c r="BU101" s="32"/>
      <c r="BV101" s="32"/>
      <c r="BW101" s="32"/>
      <c r="BX101" s="71" t="str">
        <f>IF(BW101="","",IF(BZ101="",VLOOKUP(BW101,〒検索群馬!A:F,5,FALSE),BZ101))</f>
        <v/>
      </c>
      <c r="BY101" s="62"/>
      <c r="BZ101" s="32"/>
      <c r="CA101" s="32" t="str">
        <f t="shared" si="56"/>
        <v/>
      </c>
      <c r="CB101" s="32"/>
      <c r="CC101" s="32"/>
      <c r="CD101" s="32"/>
      <c r="CE101" s="32"/>
      <c r="CF101" s="32"/>
      <c r="CG101" s="71" t="str">
        <f>IF(CF101="","",IF(CI101="",VLOOKUP(CF101,〒検索群馬!A:E,5,FALSE),CI101))</f>
        <v/>
      </c>
      <c r="CH101" s="62"/>
      <c r="CI101" s="32"/>
      <c r="CJ101" s="32" t="str">
        <f t="shared" si="57"/>
        <v/>
      </c>
      <c r="CK101" s="32"/>
      <c r="CL101" s="32"/>
      <c r="CM101" s="32"/>
      <c r="CN101" s="32"/>
      <c r="CO101" s="71" t="str">
        <f>IF(CN101="","",IF(CQ101="",VLOOKUP(CN101,〒検索群馬!A:E,5,FALSE),CQ101))</f>
        <v/>
      </c>
      <c r="CP101" s="62"/>
      <c r="CQ101" s="32"/>
      <c r="CR101" s="32" t="str">
        <f t="shared" si="58"/>
        <v/>
      </c>
      <c r="CS101" s="32"/>
      <c r="CT101" s="32"/>
      <c r="CU101" s="32"/>
      <c r="CV101" s="32"/>
      <c r="CW101" s="71" t="str">
        <f>IF(CV101="","",IF(CY101="",VLOOKUP(CV101,〒検索群馬!A:E,5,FALSE),CY101))</f>
        <v/>
      </c>
      <c r="CX101" s="62"/>
      <c r="CY101" s="32"/>
      <c r="CZ101" s="32" t="str">
        <f t="shared" si="59"/>
        <v/>
      </c>
      <c r="DA101" s="32"/>
      <c r="DB101" s="43"/>
    </row>
    <row r="102" spans="1:106" ht="18.75" customHeight="1">
      <c r="A102" s="33">
        <v>99</v>
      </c>
      <c r="B102" s="34"/>
      <c r="C102" s="32"/>
      <c r="D102" s="38" t="str">
        <f>IF(E102="",PHONETIC(C102),入力フォーム一覧[[#This Row],[ふりがな※修正用]])</f>
        <v/>
      </c>
      <c r="E102" s="41"/>
      <c r="F102" s="41"/>
      <c r="G102" s="36"/>
      <c r="H102" s="36"/>
      <c r="I102" s="34"/>
      <c r="J102" s="41"/>
      <c r="K102" s="71" t="str">
        <f>IF(J102="","",IF(M102="",VLOOKUP(J102,〒検索群馬!A:E,5,FALSE),M102))</f>
        <v/>
      </c>
      <c r="L102" s="62"/>
      <c r="M102" s="40"/>
      <c r="N102" s="32" t="str">
        <f t="shared" si="40"/>
        <v/>
      </c>
      <c r="O102" s="32"/>
      <c r="P102" s="32"/>
      <c r="Q102" s="41"/>
      <c r="R102" s="32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42" t="str">
        <f t="shared" si="41"/>
        <v/>
      </c>
      <c r="AF102" s="42" t="str">
        <f t="shared" si="42"/>
        <v/>
      </c>
      <c r="AG102" s="42" t="str">
        <f t="shared" si="43"/>
        <v/>
      </c>
      <c r="AH102" s="42" t="str">
        <f t="shared" si="44"/>
        <v/>
      </c>
      <c r="AI102" s="42" t="str">
        <f t="shared" si="45"/>
        <v/>
      </c>
      <c r="AJ102" s="42" t="str">
        <f t="shared" si="46"/>
        <v/>
      </c>
      <c r="AK102" s="42" t="str">
        <f t="shared" si="47"/>
        <v/>
      </c>
      <c r="AL102" s="42" t="str">
        <f t="shared" si="48"/>
        <v/>
      </c>
      <c r="AM102" s="42" t="str">
        <f t="shared" si="49"/>
        <v/>
      </c>
      <c r="AN102" s="42" t="str">
        <f t="shared" si="50"/>
        <v/>
      </c>
      <c r="AO102" s="42" t="str">
        <f t="shared" si="51"/>
        <v/>
      </c>
      <c r="AP102" s="42" t="str">
        <f t="shared" si="52"/>
        <v/>
      </c>
      <c r="AQ102" s="41"/>
      <c r="AR102" s="38" t="str">
        <f t="shared" si="53"/>
        <v/>
      </c>
      <c r="AS102" s="38" t="str">
        <f t="shared" si="54"/>
        <v/>
      </c>
      <c r="AT102" s="32"/>
      <c r="AU102" s="32"/>
      <c r="AV102" s="32"/>
      <c r="AW102" s="41"/>
      <c r="AX102" s="41"/>
      <c r="AY102" s="41"/>
      <c r="AZ102" s="32"/>
      <c r="BA102" s="32"/>
      <c r="BB102" s="32"/>
      <c r="BC102" s="32"/>
      <c r="BD102" s="32"/>
      <c r="BE102" s="41"/>
      <c r="BF102" s="32"/>
      <c r="BG102" s="41"/>
      <c r="BH102" s="32"/>
      <c r="BI102" s="41"/>
      <c r="BJ102" s="41"/>
      <c r="BK102" s="41"/>
      <c r="BL102" s="32"/>
      <c r="BM102" s="32"/>
      <c r="BN102" s="32"/>
      <c r="BO102" s="71" t="str">
        <f>IF(BN102="","",IF(BQ102="",VLOOKUP(BN102,〒検索群馬!A:F,5,FALSE),BQ102))</f>
        <v/>
      </c>
      <c r="BP102" s="62"/>
      <c r="BQ102" s="32"/>
      <c r="BR102" s="32" t="str">
        <f t="shared" si="55"/>
        <v/>
      </c>
      <c r="BS102" s="32"/>
      <c r="BT102" s="32"/>
      <c r="BU102" s="32"/>
      <c r="BV102" s="32"/>
      <c r="BW102" s="32"/>
      <c r="BX102" s="71" t="str">
        <f>IF(BW102="","",IF(BZ102="",VLOOKUP(BW102,〒検索群馬!A:F,5,FALSE),BZ102))</f>
        <v/>
      </c>
      <c r="BY102" s="62"/>
      <c r="BZ102" s="32"/>
      <c r="CA102" s="32" t="str">
        <f t="shared" si="56"/>
        <v/>
      </c>
      <c r="CB102" s="32"/>
      <c r="CC102" s="32"/>
      <c r="CD102" s="32"/>
      <c r="CE102" s="32"/>
      <c r="CF102" s="32"/>
      <c r="CG102" s="71" t="str">
        <f>IF(CF102="","",IF(CI102="",VLOOKUP(CF102,〒検索群馬!A:E,5,FALSE),CI102))</f>
        <v/>
      </c>
      <c r="CH102" s="62"/>
      <c r="CI102" s="32"/>
      <c r="CJ102" s="32" t="str">
        <f t="shared" si="57"/>
        <v/>
      </c>
      <c r="CK102" s="32"/>
      <c r="CL102" s="32"/>
      <c r="CM102" s="32"/>
      <c r="CN102" s="32"/>
      <c r="CO102" s="71" t="str">
        <f>IF(CN102="","",IF(CQ102="",VLOOKUP(CN102,〒検索群馬!A:E,5,FALSE),CQ102))</f>
        <v/>
      </c>
      <c r="CP102" s="62"/>
      <c r="CQ102" s="32"/>
      <c r="CR102" s="32" t="str">
        <f t="shared" si="58"/>
        <v/>
      </c>
      <c r="CS102" s="32"/>
      <c r="CT102" s="32"/>
      <c r="CU102" s="32"/>
      <c r="CV102" s="32"/>
      <c r="CW102" s="71" t="str">
        <f>IF(CV102="","",IF(CY102="",VLOOKUP(CV102,〒検索群馬!A:E,5,FALSE),CY102))</f>
        <v/>
      </c>
      <c r="CX102" s="62"/>
      <c r="CY102" s="32"/>
      <c r="CZ102" s="32" t="str">
        <f t="shared" si="59"/>
        <v/>
      </c>
      <c r="DA102" s="32"/>
      <c r="DB102" s="43"/>
    </row>
    <row r="103" spans="1:106" ht="18.75" customHeight="1">
      <c r="A103" s="33">
        <v>100</v>
      </c>
      <c r="B103" s="34"/>
      <c r="C103" s="32"/>
      <c r="D103" s="38" t="str">
        <f>IF(E103="",PHONETIC(C103),入力フォーム一覧[[#This Row],[ふりがな※修正用]])</f>
        <v/>
      </c>
      <c r="E103" s="41"/>
      <c r="F103" s="41"/>
      <c r="G103" s="36"/>
      <c r="H103" s="36"/>
      <c r="I103" s="34"/>
      <c r="J103" s="41"/>
      <c r="K103" s="71" t="str">
        <f>IF(J103="","",IF(M103="",VLOOKUP(J103,〒検索群馬!A:E,5,FALSE),M103))</f>
        <v/>
      </c>
      <c r="L103" s="62"/>
      <c r="M103" s="40"/>
      <c r="N103" s="32" t="str">
        <f t="shared" si="40"/>
        <v/>
      </c>
      <c r="O103" s="32"/>
      <c r="P103" s="32"/>
      <c r="Q103" s="41"/>
      <c r="R103" s="32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42" t="str">
        <f t="shared" si="41"/>
        <v/>
      </c>
      <c r="AF103" s="42" t="str">
        <f t="shared" si="42"/>
        <v/>
      </c>
      <c r="AG103" s="42" t="str">
        <f t="shared" si="43"/>
        <v/>
      </c>
      <c r="AH103" s="42" t="str">
        <f t="shared" si="44"/>
        <v/>
      </c>
      <c r="AI103" s="42" t="str">
        <f t="shared" si="45"/>
        <v/>
      </c>
      <c r="AJ103" s="42" t="str">
        <f t="shared" si="46"/>
        <v/>
      </c>
      <c r="AK103" s="42" t="str">
        <f t="shared" si="47"/>
        <v/>
      </c>
      <c r="AL103" s="42" t="str">
        <f t="shared" si="48"/>
        <v/>
      </c>
      <c r="AM103" s="42" t="str">
        <f t="shared" si="49"/>
        <v/>
      </c>
      <c r="AN103" s="42" t="str">
        <f t="shared" si="50"/>
        <v/>
      </c>
      <c r="AO103" s="42" t="str">
        <f t="shared" si="51"/>
        <v/>
      </c>
      <c r="AP103" s="42" t="str">
        <f t="shared" si="52"/>
        <v/>
      </c>
      <c r="AQ103" s="41"/>
      <c r="AR103" s="38" t="str">
        <f t="shared" si="53"/>
        <v/>
      </c>
      <c r="AS103" s="38" t="str">
        <f t="shared" si="54"/>
        <v/>
      </c>
      <c r="AT103" s="32"/>
      <c r="AU103" s="32"/>
      <c r="AV103" s="32"/>
      <c r="AW103" s="41"/>
      <c r="AX103" s="41"/>
      <c r="AY103" s="41"/>
      <c r="AZ103" s="32"/>
      <c r="BA103" s="32"/>
      <c r="BB103" s="32"/>
      <c r="BC103" s="32"/>
      <c r="BD103" s="32"/>
      <c r="BE103" s="41"/>
      <c r="BF103" s="32"/>
      <c r="BG103" s="41"/>
      <c r="BH103" s="32"/>
      <c r="BI103" s="41"/>
      <c r="BJ103" s="41"/>
      <c r="BK103" s="41"/>
      <c r="BL103" s="32"/>
      <c r="BM103" s="32"/>
      <c r="BN103" s="32"/>
      <c r="BO103" s="71" t="str">
        <f>IF(BN103="","",IF(BQ103="",VLOOKUP(BN103,〒検索群馬!A:F,5,FALSE),BQ103))</f>
        <v/>
      </c>
      <c r="BP103" s="62"/>
      <c r="BQ103" s="32"/>
      <c r="BR103" s="32" t="str">
        <f t="shared" si="55"/>
        <v/>
      </c>
      <c r="BS103" s="32"/>
      <c r="BT103" s="32"/>
      <c r="BU103" s="32"/>
      <c r="BV103" s="32"/>
      <c r="BW103" s="32"/>
      <c r="BX103" s="71" t="str">
        <f>IF(BW103="","",IF(BZ103="",VLOOKUP(BW103,〒検索群馬!A:F,5,FALSE),BZ103))</f>
        <v/>
      </c>
      <c r="BY103" s="62"/>
      <c r="BZ103" s="32"/>
      <c r="CA103" s="32" t="str">
        <f t="shared" si="56"/>
        <v/>
      </c>
      <c r="CB103" s="32"/>
      <c r="CC103" s="32"/>
      <c r="CD103" s="32"/>
      <c r="CE103" s="32"/>
      <c r="CF103" s="32"/>
      <c r="CG103" s="71" t="str">
        <f>IF(CF103="","",IF(CI103="",VLOOKUP(CF103,〒検索群馬!A:E,5,FALSE),CI103))</f>
        <v/>
      </c>
      <c r="CH103" s="62"/>
      <c r="CI103" s="32"/>
      <c r="CJ103" s="32" t="str">
        <f t="shared" si="57"/>
        <v/>
      </c>
      <c r="CK103" s="32"/>
      <c r="CL103" s="32"/>
      <c r="CM103" s="32"/>
      <c r="CN103" s="32"/>
      <c r="CO103" s="71" t="str">
        <f>IF(CN103="","",IF(CQ103="",VLOOKUP(CN103,〒検索群馬!A:E,5,FALSE),CQ103))</f>
        <v/>
      </c>
      <c r="CP103" s="62"/>
      <c r="CQ103" s="32"/>
      <c r="CR103" s="32" t="str">
        <f t="shared" si="58"/>
        <v/>
      </c>
      <c r="CS103" s="32"/>
      <c r="CT103" s="32"/>
      <c r="CU103" s="32"/>
      <c r="CV103" s="32"/>
      <c r="CW103" s="71" t="str">
        <f>IF(CV103="","",IF(CY103="",VLOOKUP(CV103,〒検索群馬!A:E,5,FALSE),CY103))</f>
        <v/>
      </c>
      <c r="CX103" s="62"/>
      <c r="CY103" s="32"/>
      <c r="CZ103" s="32" t="str">
        <f t="shared" si="59"/>
        <v/>
      </c>
      <c r="DA103" s="32"/>
      <c r="DB103" s="43"/>
    </row>
  </sheetData>
  <sheetProtection algorithmName="SHA-512" hashValue="2kdjYpIaxxwXTrZNqRllF0YkV35eVbgm7Gkyw0N7+wgGIc329MtXkisN3Rh9n7dX3IEZeUxCWQjZ6W7aVunLxQ==" saltValue="m6vf7u8xvOkTZcoAiEJ5+g==" spinCount="100000" sheet="1" selectLockedCells="1"/>
  <mergeCells count="10">
    <mergeCell ref="C1:P1"/>
    <mergeCell ref="BU1:CC1"/>
    <mergeCell ref="CD1:CK1"/>
    <mergeCell ref="CL1:CS1"/>
    <mergeCell ref="CT1:DA1"/>
    <mergeCell ref="Q1:R1"/>
    <mergeCell ref="S1:AQ1"/>
    <mergeCell ref="AZ1:BK1"/>
    <mergeCell ref="BL1:BT1"/>
    <mergeCell ref="AT1:AY1"/>
  </mergeCells>
  <phoneticPr fontId="17" type="Hiragana"/>
  <conditionalFormatting sqref="S4:AD103">
    <cfRule type="cellIs" dxfId="0" priority="1" operator="equal">
      <formula>"有"</formula>
    </cfRule>
  </conditionalFormatting>
  <dataValidations count="2">
    <dataValidation imeMode="halfAlpha" allowBlank="1" showInputMessage="1" showErrorMessage="1" sqref="O3:P103 AV3:AV103 AY3:AY103 BD3:BD103 BS3:BT103 CB3:CC103 CK3:CK103 CS3:CS103 DA3:DA103 M3:M103 I3:J103" xr:uid="{EEF791EF-D390-4B8E-97C2-1487E80B0C61}"/>
    <dataValidation imeMode="fullKatakana" allowBlank="1" showInputMessage="1" showErrorMessage="1" sqref="B3:B103" xr:uid="{F6CF7F4E-B796-4237-9698-963DC186E204}"/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A27A30F-376C-4B20-88AE-3FE1D4462153}">
          <x14:formula1>
            <xm:f>項目リスト!$E$2:$E$5</xm:f>
          </x14:formula1>
          <xm:sqref>BK3:BK103</xm:sqref>
        </x14:dataValidation>
        <x14:dataValidation type="list" allowBlank="1" showInputMessage="1" showErrorMessage="1" xr:uid="{0C7E84D6-BD21-4342-A3DA-9372C453B68F}">
          <x14:formula1>
            <xm:f>項目リスト!$D$2:$D$4</xm:f>
          </x14:formula1>
          <xm:sqref>BJ3:BJ103</xm:sqref>
        </x14:dataValidation>
        <x14:dataValidation type="list" allowBlank="1" showInputMessage="1" showErrorMessage="1" xr:uid="{BB13F281-D7E2-4E06-B608-2D91A5B61338}">
          <x14:formula1>
            <xm:f>項目リスト!$C$2:$C$9</xm:f>
          </x14:formula1>
          <xm:sqref>BI3:BI103</xm:sqref>
        </x14:dataValidation>
        <x14:dataValidation type="list" allowBlank="1" showInputMessage="1" showErrorMessage="1" xr:uid="{ABA06F17-6CBD-40C6-8B02-8085BFD6D1D3}">
          <x14:formula1>
            <xm:f>項目リスト!$B$2:$B$3</xm:f>
          </x14:formula1>
          <xm:sqref>S3:AD103 BG3:BG103 BE3:BE103 Q3:Q103</xm:sqref>
        </x14:dataValidation>
        <x14:dataValidation type="list" allowBlank="1" showInputMessage="1" showErrorMessage="1" xr:uid="{3AFBF7AB-1659-4253-A3BC-82663927EE33}">
          <x14:formula1>
            <xm:f>項目リスト!$A$2:$A$3</xm:f>
          </x14:formula1>
          <xm:sqref>F3:F103</xm:sqref>
        </x14:dataValidation>
        <x14:dataValidation type="list" allowBlank="1" showInputMessage="1" showErrorMessage="1" xr:uid="{B6E00987-3FA7-4E05-AEBB-75E77C8B409C}">
          <x14:formula1>
            <xm:f>項目リスト!$G$2:$G$3</xm:f>
          </x14:formula1>
          <xm:sqref>G3:G103</xm:sqref>
        </x14:dataValidation>
        <x14:dataValidation type="list" allowBlank="1" showInputMessage="1" showErrorMessage="1" xr:uid="{E283631F-3C29-4B34-BC57-0041E39576CB}">
          <x14:formula1>
            <xm:f>項目リスト!$H$2:$H$5</xm:f>
          </x14:formula1>
          <xm:sqref>H3:H103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0258-4F9B-4835-AC04-5E9A5A9D8E56}">
  <sheetPr codeName="Sheet1">
    <tabColor rgb="FFFF0000"/>
  </sheetPr>
  <dimension ref="A1:AY60"/>
  <sheetViews>
    <sheetView zoomScale="90" zoomScaleNormal="90" workbookViewId="0">
      <selection activeCell="W1" sqref="W1"/>
    </sheetView>
  </sheetViews>
  <sheetFormatPr defaultColWidth="4.375" defaultRowHeight="26.25" customHeight="1"/>
  <cols>
    <col min="1" max="3" width="4.875" style="2" customWidth="1"/>
    <col min="4" max="11" width="4.75" style="2" customWidth="1"/>
    <col min="12" max="14" width="4.375" style="2"/>
    <col min="15" max="22" width="4.75" style="2" customWidth="1"/>
    <col min="23" max="23" width="8" style="2" bestFit="1" customWidth="1"/>
    <col min="24" max="25" width="4.375" style="8"/>
    <col min="26" max="27" width="4.375" style="8" customWidth="1"/>
    <col min="28" max="51" width="4.375" style="8"/>
    <col min="52" max="16384" width="4.375" style="2"/>
  </cols>
  <sheetData>
    <row r="1" spans="1:51" s="8" customFormat="1" ht="33.75" customHeight="1">
      <c r="A1" s="48"/>
      <c r="B1" s="49"/>
      <c r="C1" s="49"/>
      <c r="D1" s="50"/>
      <c r="F1" s="146" t="s">
        <v>10</v>
      </c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S1" s="90"/>
      <c r="T1" s="91" t="s">
        <v>1652</v>
      </c>
      <c r="U1" s="162">
        <f>W1</f>
        <v>1</v>
      </c>
      <c r="V1" s="162"/>
      <c r="W1" s="21">
        <v>1</v>
      </c>
    </row>
    <row r="2" spans="1:51" s="6" customFormat="1" ht="26.25" customHeight="1">
      <c r="A2" s="154" t="s">
        <v>188</v>
      </c>
      <c r="B2" s="155"/>
      <c r="C2" s="155"/>
      <c r="D2" s="156"/>
      <c r="E2" s="11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1"/>
      <c r="S2" s="88"/>
      <c r="T2" s="92"/>
      <c r="U2" s="92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51" s="1" customFormat="1" ht="26.25" customHeight="1">
      <c r="A3" s="51"/>
      <c r="D3" s="52"/>
      <c r="F3" s="147" t="s">
        <v>105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9"/>
      <c r="T3" s="65"/>
      <c r="U3" s="89"/>
      <c r="V3" s="89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 s="3" customFormat="1" ht="48" customHeight="1">
      <c r="A4" s="157" t="s">
        <v>189</v>
      </c>
      <c r="B4" s="158"/>
      <c r="C4" s="158"/>
      <c r="D4" s="159"/>
      <c r="E4" s="160" t="s">
        <v>106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</row>
    <row r="5" spans="1:51" ht="22.5" customHeight="1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9"/>
      <c r="O5" s="150" t="s">
        <v>104</v>
      </c>
      <c r="P5" s="150"/>
      <c r="Q5" s="150"/>
      <c r="R5" s="151" t="str">
        <f>IF(VLOOKUP(W1,'①入力フォーム（こちらに安心カード情報を入力してください）'!A:DE,MATCH(O5,'①入力フォーム（こちらに安心カード情報を入力してください）'!$A$2:$DB$2,0),FALSE)=0,"",VLOOKUP(W1,'①入力フォーム（こちらに安心カード情報を入力してください）'!A:DE,MATCH(O5,'①入力フォーム（こちらに安心カード情報を入力してください）'!$A$2:$DB$2,0),FALSE))</f>
        <v/>
      </c>
      <c r="S5" s="151"/>
      <c r="T5" s="151"/>
      <c r="U5" s="151"/>
      <c r="V5" s="151"/>
    </row>
    <row r="6" spans="1:51" ht="20.25" customHeight="1">
      <c r="A6" s="192" t="s">
        <v>91</v>
      </c>
      <c r="B6" s="193"/>
      <c r="C6" s="194"/>
      <c r="D6" s="195" t="str">
        <f>VLOOKUP(W1,'①入力フォーム（こちらに安心カード情報を入力してください）'!A:DE,MATCH("ふりがな※自動入力",'①入力フォーム（こちらに安心カード情報を入力してください）'!$A$2:$DB$2,0),FALSE)&amp;""</f>
        <v/>
      </c>
      <c r="E6" s="196"/>
      <c r="F6" s="196"/>
      <c r="G6" s="196"/>
      <c r="H6" s="196"/>
      <c r="I6" s="196"/>
      <c r="J6" s="196"/>
      <c r="K6" s="197" t="str">
        <f>VLOOKUP(W1,'①入力フォーム（こちらに安心カード情報を入力してください）'!A:DE,6,FALSE)&amp;""</f>
        <v/>
      </c>
      <c r="L6" s="212" t="s">
        <v>142</v>
      </c>
      <c r="M6" s="214" t="str">
        <f>VLOOKUP(W1,'①入力フォーム（こちらに安心カード情報を入力してください）'!A:DE,MATCH("血液型Rh",'①入力フォーム（こちらに安心カード情報を入力してください）'!$A$2:$DB$2,0),FALSE)&amp;""</f>
        <v/>
      </c>
      <c r="N6" s="215"/>
      <c r="O6" s="208" t="s">
        <v>11</v>
      </c>
      <c r="P6" s="209"/>
      <c r="Q6" s="210"/>
      <c r="R6" s="204" t="str">
        <f>IF(VLOOKUP(W1,'①入力フォーム（こちらに安心カード情報を入力してください）'!A:DE,MATCH(O6,'①入力フォーム（こちらに安心カード情報を入力してください）'!$A$2:$DB$2,0),FALSE)=0,"",VLOOKUP(W1,'①入力フォーム（こちらに安心カード情報を入力してください）'!A:DE,MATCH(O6,'①入力フォーム（こちらに安心カード情報を入力してください）'!$A$2:$DB$2,0),FALSE))</f>
        <v/>
      </c>
      <c r="S6" s="204"/>
      <c r="T6" s="204"/>
      <c r="U6" s="204"/>
      <c r="V6" s="205"/>
    </row>
    <row r="7" spans="1:51" s="4" customFormat="1" ht="32.25" customHeight="1" thickBot="1">
      <c r="A7" s="199" t="s">
        <v>92</v>
      </c>
      <c r="B7" s="200"/>
      <c r="C7" s="201"/>
      <c r="D7" s="202" t="str">
        <f>VLOOKUP(W1,'①入力フォーム（こちらに安心カード情報を入力してください）'!A:DE,MATCH(A7,'①入力フォーム（こちらに安心カード情報を入力してください）'!$A$2:$DB$2,0),FALSE)&amp;""</f>
        <v/>
      </c>
      <c r="E7" s="203"/>
      <c r="F7" s="203"/>
      <c r="G7" s="203"/>
      <c r="H7" s="203"/>
      <c r="I7" s="203"/>
      <c r="J7" s="203"/>
      <c r="K7" s="198"/>
      <c r="L7" s="213"/>
      <c r="M7" s="29" t="str">
        <f>VLOOKUP(W1,'①入力フォーム（こちらに安心カード情報を入力してください）'!A:DE,MATCH("血液型ABO",'①入力フォーム（こちらに安心カード情報を入力してください）'!$A$2:$DB$2,0),FALSE)&amp;""</f>
        <v/>
      </c>
      <c r="N7" s="30" t="s">
        <v>183</v>
      </c>
      <c r="O7" s="202"/>
      <c r="P7" s="203"/>
      <c r="Q7" s="211"/>
      <c r="R7" s="206"/>
      <c r="S7" s="206"/>
      <c r="T7" s="206"/>
      <c r="U7" s="206"/>
      <c r="V7" s="20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4" customFormat="1" ht="15" customHeight="1">
      <c r="A8" s="186" t="s">
        <v>0</v>
      </c>
      <c r="B8" s="187"/>
      <c r="C8" s="188"/>
      <c r="D8" s="60" t="s">
        <v>1611</v>
      </c>
      <c r="E8" s="163" t="str">
        <f>VLOOKUP(W1,'①入力フォーム（こちらに安心カード情報を入力してください）'!A:DE,MATCH("郵便番号",'①入力フォーム（こちらに安心カード情報を入力してください）'!$A$2:$DB$2,0),FALSE)&amp;""</f>
        <v/>
      </c>
      <c r="F8" s="163"/>
      <c r="G8" s="163"/>
      <c r="H8" s="163"/>
      <c r="I8" s="163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9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4" customFormat="1" ht="36" customHeight="1" thickBot="1">
      <c r="A9" s="189"/>
      <c r="B9" s="190"/>
      <c r="C9" s="191"/>
      <c r="D9" s="61"/>
      <c r="E9" s="164" t="str">
        <f>VLOOKUP(W1,'①入力フォーム（こちらに安心カード情報を入力してください）'!A:DE,MATCH(A8,'①入力フォーム（こちらに安心カード情報を入力してください）'!$A$2:$DB$2,0),FALSE)&amp;""</f>
        <v/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5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</row>
    <row r="10" spans="1:51" s="4" customFormat="1" ht="37.5" customHeight="1" thickBot="1">
      <c r="A10" s="112" t="s">
        <v>1</v>
      </c>
      <c r="B10" s="112"/>
      <c r="C10" s="112"/>
      <c r="D10" s="84" t="s">
        <v>1607</v>
      </c>
      <c r="E10" s="113" t="str">
        <f>VLOOKUP(W1,'①入力フォーム（こちらに安心カード情報を入力してください）'!A:DE,MATCH(_xlfn.TEXTJOIN(" ",,A10,D10),'①入力フォーム（こちらに安心カード情報を入力してください）'!$A$2:$DB$2,0),FALSE)&amp;""</f>
        <v/>
      </c>
      <c r="F10" s="113"/>
      <c r="G10" s="113"/>
      <c r="H10" s="113"/>
      <c r="I10" s="113"/>
      <c r="J10" s="84" t="s">
        <v>1610</v>
      </c>
      <c r="K10" s="113" t="str">
        <f>VLOOKUP(W1,'①入力フォーム（こちらに安心カード情報を入力してください）'!A:DE,MATCH(_xlfn.TEXTJOIN(" ",,A10,J10),'①入力フォーム（こちらに安心カード情報を入力してください）'!$A$2:$DB$2,0),FALSE)&amp;""</f>
        <v/>
      </c>
      <c r="L10" s="113"/>
      <c r="M10" s="113"/>
      <c r="N10" s="113"/>
      <c r="O10" s="113"/>
      <c r="P10" s="153" t="s">
        <v>9</v>
      </c>
      <c r="Q10" s="153"/>
      <c r="R10" s="85" t="str">
        <f>VLOOKUP(W1,'①入力フォーム（こちらに安心カード情報を入力してください）'!A:DE,MATCH(P10,'①入力フォーム（こちらに安心カード情報を入力してください）'!$A$2:$DB$2,0),FALSE)&amp;""</f>
        <v/>
      </c>
      <c r="S10" s="152" t="str">
        <f>VLOOKUP(W1,'①入力フォーム（こちらに安心カード情報を入力してください）'!A:DE,MATCH(_xlfn.TEXTJOIN("",,P10,"名前"),'①入力フォーム（こちらに安心カード情報を入力してください）'!$A$2:$DB$2,0),FALSE)&amp;""</f>
        <v/>
      </c>
      <c r="T10" s="152"/>
      <c r="U10" s="152"/>
      <c r="V10" s="152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4" customFormat="1" ht="6" customHeight="1">
      <c r="A11" s="86"/>
      <c r="B11" s="82"/>
      <c r="C11" s="8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4" customFormat="1" ht="36" customHeight="1">
      <c r="A12" s="97" t="s">
        <v>15</v>
      </c>
      <c r="B12" s="98"/>
      <c r="C12" s="99"/>
      <c r="D12" s="166" t="str">
        <f>VLOOKUP(W1,'①入力フォーム（こちらに安心カード情報を入力してください）'!A:DE,MATCH("集計1",'①入力フォーム（こちらに安心カード情報を入力してください）'!$A$2:$DB$2,0),FALSE)&amp;""</f>
        <v/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</row>
    <row r="13" spans="1:51" s="7" customFormat="1" ht="36" customHeight="1">
      <c r="A13" s="175"/>
      <c r="B13" s="176"/>
      <c r="C13" s="177"/>
      <c r="D13" s="169" t="str">
        <f>VLOOKUP(W1,'①入力フォーム（こちらに安心カード情報を入力してください）'!A:DE,MATCH("集計2",'①入力フォーム（こちらに安心カード情報を入力してください）'!$A$2:$DB$2,0),FALSE)&amp;""</f>
        <v/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1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ht="36" customHeight="1">
      <c r="A14" s="100"/>
      <c r="B14" s="101"/>
      <c r="C14" s="102"/>
      <c r="D14" s="172" t="str">
        <f>VLOOKUP(W1,'①入力フォーム（こちらに安心カード情報を入力してください）'!A:DE,MATCH("その他の持病",'①入力フォーム（こちらに安心カード情報を入力してください）'!$A$2:$DB$2,0),FALSE)&amp;""</f>
        <v/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4"/>
    </row>
    <row r="15" spans="1:51" ht="36" customHeight="1">
      <c r="A15" s="178" t="s">
        <v>16</v>
      </c>
      <c r="B15" s="179"/>
      <c r="C15" s="180"/>
      <c r="D15" s="140" t="s">
        <v>95</v>
      </c>
      <c r="E15" s="140"/>
      <c r="F15" s="140"/>
      <c r="G15" s="109" t="str">
        <f>VLOOKUP(W1,'①入力フォーム（こちらに安心カード情報を入力してください）'!A:DE,MATCH("かかりつけ医療機関１",'①入力フォーム（こちらに安心カード情報を入力してください）'!$A$2:$DB$2,0),FALSE)&amp;""</f>
        <v/>
      </c>
      <c r="H15" s="110"/>
      <c r="I15" s="110"/>
      <c r="J15" s="110"/>
      <c r="K15" s="110"/>
      <c r="L15" s="110"/>
      <c r="M15" s="140" t="s">
        <v>143</v>
      </c>
      <c r="N15" s="140"/>
      <c r="O15" s="122" t="str">
        <f>VLOOKUP(W1,'①入力フォーム（こちらに安心カード情報を入力してください）'!A:DE,MATCH("医師名1",'①入力フォーム（こちらに安心カード情報を入力してください）'!$A$2:$DB$2,0),FALSE)&amp;""</f>
        <v/>
      </c>
      <c r="P15" s="123"/>
      <c r="Q15" s="124"/>
      <c r="R15" s="27" t="s">
        <v>145</v>
      </c>
      <c r="S15" s="109" t="str">
        <f>VLOOKUP(W1,'①入力フォーム（こちらに安心カード情報を入力してください）'!A:DE,MATCH("医師名1 電話番号",'①入力フォーム（こちらに安心カード情報を入力してください）'!$A$2:$DB$2,0),FALSE)&amp;""</f>
        <v/>
      </c>
      <c r="T15" s="110"/>
      <c r="U15" s="110"/>
      <c r="V15" s="111"/>
    </row>
    <row r="16" spans="1:51" s="5" customFormat="1" ht="36" customHeight="1">
      <c r="A16" s="181"/>
      <c r="B16" s="182"/>
      <c r="C16" s="183"/>
      <c r="D16" s="140" t="s">
        <v>95</v>
      </c>
      <c r="E16" s="140"/>
      <c r="F16" s="140"/>
      <c r="G16" s="109" t="str">
        <f>VLOOKUP(W1,'①入力フォーム（こちらに安心カード情報を入力してください）'!A:DE,MATCH("かかりつけ医療機関2",'①入力フォーム（こちらに安心カード情報を入力してください）'!$A$2:$DB$2,0),FALSE)&amp;""</f>
        <v/>
      </c>
      <c r="H16" s="110"/>
      <c r="I16" s="110"/>
      <c r="J16" s="110"/>
      <c r="K16" s="110"/>
      <c r="L16" s="110"/>
      <c r="M16" s="140" t="s">
        <v>143</v>
      </c>
      <c r="N16" s="140"/>
      <c r="O16" s="140" t="str">
        <f>VLOOKUP(W1,'①入力フォーム（こちらに安心カード情報を入力してください）'!A:DE,MATCH("医師名2",'①入力フォーム（こちらに安心カード情報を入力してください）'!$A$2:$DB$2,0),FALSE)&amp;""</f>
        <v/>
      </c>
      <c r="P16" s="140"/>
      <c r="Q16" s="140"/>
      <c r="R16" s="27" t="s">
        <v>145</v>
      </c>
      <c r="S16" s="109" t="str">
        <f>VLOOKUP(W1,'①入力フォーム（こちらに安心カード情報を入力してください）'!A:DE,MATCH("医師名2 電話番号",'①入力フォーム（こちらに安心カード情報を入力してください）'!$A$2:$DB$2,0),FALSE)&amp;""</f>
        <v/>
      </c>
      <c r="T16" s="110"/>
      <c r="U16" s="110"/>
      <c r="V16" s="111"/>
      <c r="W16" s="9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5" customFormat="1" ht="36" customHeight="1">
      <c r="A17" s="97" t="s">
        <v>13</v>
      </c>
      <c r="B17" s="98"/>
      <c r="C17" s="99"/>
      <c r="D17" s="103" t="str">
        <f>VLOOKUP(W1,'①入力フォーム（こちらに安心カード情報を入力してください）'!A:DE,MATCH(A17,'①入力フォーム（こちらに安心カード情報を入力してください）'!$A$2:$DB$2,0),FALSE)&amp;""</f>
        <v/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5"/>
      <c r="W17" s="10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5" customFormat="1" ht="36" customHeight="1">
      <c r="A18" s="100"/>
      <c r="B18" s="101"/>
      <c r="C18" s="102"/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1:51" s="5" customFormat="1" ht="36" customHeight="1">
      <c r="A19" s="114" t="s">
        <v>12</v>
      </c>
      <c r="B19" s="115"/>
      <c r="C19" s="116"/>
      <c r="D19" s="120" t="s">
        <v>99</v>
      </c>
      <c r="E19" s="121"/>
      <c r="F19" s="121"/>
      <c r="G19" s="121"/>
      <c r="H19" s="223" t="str">
        <f>VLOOKUP(W1,'①入力フォーム（こちらに安心カード情報を入力してください）'!A:DE,MATCH("お薬手帳置き場所",'①入力フォーム（こちらに安心カード情報を入力してください）'!$A$2:$DB$2,0),FALSE)&amp;""</f>
        <v/>
      </c>
      <c r="I19" s="223"/>
      <c r="J19" s="223"/>
      <c r="K19" s="223"/>
      <c r="L19" s="223"/>
      <c r="M19" s="223"/>
      <c r="N19" s="223"/>
      <c r="O19" s="227" t="s">
        <v>71</v>
      </c>
      <c r="P19" s="227"/>
      <c r="Q19" s="227"/>
      <c r="R19" s="216" t="str">
        <f>VLOOKUP(W1,'①入力フォーム（こちらに安心カード情報を入力してください）'!A:DE,MATCH("かかりつけ薬局",'①入力フォーム（こちらに安心カード情報を入力してください）'!$A$2:$DB$2,0),FALSE)&amp;""</f>
        <v/>
      </c>
      <c r="S19" s="216"/>
      <c r="T19" s="216"/>
      <c r="U19" s="216"/>
      <c r="V19" s="216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5" customFormat="1" ht="36" customHeight="1">
      <c r="A20" s="117"/>
      <c r="B20" s="118"/>
      <c r="C20" s="119"/>
      <c r="D20" s="95" t="s">
        <v>123</v>
      </c>
      <c r="E20" s="96"/>
      <c r="F20" s="96"/>
      <c r="G20" s="96"/>
      <c r="H20" s="226" t="str">
        <f>VLOOKUP(W1,'①入力フォーム（こちらに安心カード情報を入力してください）'!A:DE,MATCH("常備薬置き場所",'①入力フォーム（こちらに安心カード情報を入力してください）'!$A$2:$DB$2,0),FALSE)&amp;""</f>
        <v/>
      </c>
      <c r="I20" s="226"/>
      <c r="J20" s="226"/>
      <c r="K20" s="226"/>
      <c r="L20" s="226"/>
      <c r="M20" s="226"/>
      <c r="N20" s="226"/>
      <c r="O20" s="227"/>
      <c r="P20" s="227"/>
      <c r="Q20" s="227"/>
      <c r="R20" s="27" t="s">
        <v>144</v>
      </c>
      <c r="S20" s="216" t="str">
        <f>VLOOKUP(W1,'①入力フォーム（こちらに安心カード情報を入力してください）'!A:DE,MATCH("かかりつけ薬局　電話番号",'①入力フォーム（こちらに安心カード情報を入力してください）'!$A$2:$DB$2,0),FALSE)&amp;""</f>
        <v/>
      </c>
      <c r="T20" s="216"/>
      <c r="U20" s="216"/>
      <c r="V20" s="216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5" customFormat="1" ht="36" customHeight="1">
      <c r="A21" s="122" t="s">
        <v>18</v>
      </c>
      <c r="B21" s="123"/>
      <c r="C21" s="124"/>
      <c r="D21" s="217" t="str">
        <f>VLOOKUP(W1,'①入力フォーム（こちらに安心カード情報を入力してください）'!A:DE,MATCH(A21,'①入力フォーム（こちらに安心カード情報を入力してください）'!$A$2:$DB$2,0),FALSE)&amp;""</f>
        <v/>
      </c>
      <c r="E21" s="218"/>
      <c r="F21" s="218"/>
      <c r="G21" s="219" t="str">
        <f>VLOOKUP(W1,'①入力フォーム（こちらに安心カード情報を入力してください）'!A:DE,MATCH("有の場合は名称",'①入力フォーム（こちらに安心カード情報を入力してください）'!$A$2:$DB$2,0),FALSE)&amp;""</f>
        <v/>
      </c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20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</row>
    <row r="22" spans="1:51" s="5" customFormat="1" ht="36" customHeight="1">
      <c r="A22" s="97" t="s">
        <v>17</v>
      </c>
      <c r="B22" s="98"/>
      <c r="C22" s="99"/>
      <c r="D22" s="221" t="str">
        <f>VLOOKUP(W1,'①入力フォーム（こちらに安心カード情報を入力してください）'!A:DE,MATCH("障害",'①入力フォーム（こちらに安心カード情報を入力してください）'!$A$2:$DB$2,0),FALSE)&amp;""</f>
        <v/>
      </c>
      <c r="E22" s="222"/>
      <c r="F22" s="222"/>
      <c r="G22" s="223" t="str">
        <f>VLOOKUP(W1,'①入力フォーム（こちらに安心カード情報を入力してください）'!A:DE,MATCH("有の場合 障害名",'①入力フォーム（こちらに安心カード情報を入力してください）'!$A$2:$DB$2,0),FALSE)&amp;""</f>
        <v/>
      </c>
      <c r="H22" s="223"/>
      <c r="I22" s="223"/>
      <c r="J22" s="223"/>
      <c r="K22" s="223"/>
      <c r="L22" s="223"/>
      <c r="M22" s="222" t="s">
        <v>101</v>
      </c>
      <c r="N22" s="222"/>
      <c r="O22" s="93" t="str">
        <f>VLOOKUP(W1,'①入力フォーム（こちらに安心カード情報を入力してください）'!A:DE,MATCH("障害等級",'①入力フォーム（こちらに安心カード情報を入力してください）'!$A$2:$DB$2,0),FALSE)&amp;""</f>
        <v/>
      </c>
      <c r="P22" s="93"/>
      <c r="Q22" s="93"/>
      <c r="R22" s="93"/>
      <c r="S22" s="93"/>
      <c r="T22" s="93"/>
      <c r="U22" s="93"/>
      <c r="V22" s="94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</row>
    <row r="23" spans="1:51" s="5" customFormat="1" ht="36" customHeight="1">
      <c r="A23" s="100"/>
      <c r="B23" s="101"/>
      <c r="C23" s="102"/>
      <c r="D23" s="95" t="s">
        <v>100</v>
      </c>
      <c r="E23" s="96"/>
      <c r="F23" s="96"/>
      <c r="G23" s="184" t="str">
        <f>VLOOKUP(W1,'①入力フォーム（こちらに安心カード情報を入力してください）'!A:DE,MATCH(D23,'①入力フォーム（こちらに安心カード情報を入力してください）'!$A$2:$DB$2,0),FALSE)&amp;""</f>
        <v/>
      </c>
      <c r="H23" s="184"/>
      <c r="I23" s="184"/>
      <c r="J23" s="184"/>
      <c r="K23" s="20"/>
      <c r="L23" s="20"/>
      <c r="M23" s="96" t="s">
        <v>102</v>
      </c>
      <c r="N23" s="96"/>
      <c r="O23" s="184" t="str">
        <f>VLOOKUP(W1,'①入力フォーム（こちらに安心カード情報を入力してください）'!A:DE,MATCH(M23,'①入力フォーム（こちらに安心カード情報を入力してください）'!$A$2:$DB$2,0),FALSE)&amp;""</f>
        <v/>
      </c>
      <c r="P23" s="184"/>
      <c r="Q23" s="184"/>
      <c r="R23" s="184"/>
      <c r="S23" s="184"/>
      <c r="T23" s="184"/>
      <c r="U23" s="184"/>
      <c r="V23" s="185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1:51" s="5" customFormat="1" ht="36" customHeight="1">
      <c r="A24" s="13" t="s">
        <v>4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5" spans="1:51" s="5" customFormat="1" ht="36" customHeight="1">
      <c r="A25" s="224" t="s">
        <v>5</v>
      </c>
      <c r="B25" s="224"/>
      <c r="C25" s="224"/>
      <c r="D25" s="178" t="str">
        <f>VLOOKUP(W1,'①入力フォーム（こちらに安心カード情報を入力してください）'!A:DE,MATCH("緊急連絡先氏名1",'①入力フォーム（こちらに安心カード情報を入力してください）'!$A$2:$DB$2,0),FALSE)&amp;""</f>
        <v/>
      </c>
      <c r="E25" s="179"/>
      <c r="F25" s="179"/>
      <c r="G25" s="179"/>
      <c r="H25" s="179"/>
      <c r="I25" s="179"/>
      <c r="J25" s="179"/>
      <c r="K25" s="179"/>
      <c r="L25" s="180"/>
      <c r="M25" s="178" t="s">
        <v>6</v>
      </c>
      <c r="N25" s="179"/>
      <c r="O25" s="179"/>
      <c r="P25" s="180"/>
      <c r="Q25" s="178" t="str">
        <f>VLOOKUP(W1,'①入力フォーム（こちらに安心カード情報を入力してください）'!A:DE,MATCH("続き柄1",'①入力フォーム（こちらに安心カード情報を入力してください）'!$A$2:$DB$2,0),FALSE)&amp;""</f>
        <v/>
      </c>
      <c r="R25" s="179"/>
      <c r="S25" s="179"/>
      <c r="T25" s="179"/>
      <c r="U25" s="179"/>
      <c r="V25" s="18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51" s="5" customFormat="1" ht="15" customHeight="1">
      <c r="A26" s="132" t="s">
        <v>7</v>
      </c>
      <c r="B26" s="133"/>
      <c r="C26" s="133"/>
      <c r="D26" s="69" t="s">
        <v>1611</v>
      </c>
      <c r="E26" s="131" t="str">
        <f>VLOOKUP(W1,'①入力フォーム（こちらに安心カード情報を入力してください）'!A:DE,MATCH("郵便番号1",'①入力フォーム（こちらに安心カード情報を入力してください）'!$A$2:$DB$2,0),FALSE)&amp;""</f>
        <v/>
      </c>
      <c r="F26" s="131"/>
      <c r="G26" s="131"/>
      <c r="H26" s="131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s="5" customFormat="1" ht="28.5" customHeight="1">
      <c r="A27" s="135"/>
      <c r="B27" s="136"/>
      <c r="C27" s="136"/>
      <c r="D27" s="70"/>
      <c r="E27" s="138" t="str">
        <f>VLOOKUP(W1,'①入力フォーム（こちらに安心カード情報を入力してください）'!A:DE,MATCH("緊急連絡先住所1",'①入力フォーム（こちらに安心カード情報を入力してください）'!$A$2:$DB$2,0),FALSE)&amp;""</f>
        <v/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9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</row>
    <row r="28" spans="1:51" s="5" customFormat="1" ht="30.75" customHeight="1">
      <c r="A28" s="141" t="s">
        <v>1</v>
      </c>
      <c r="B28" s="122" t="s">
        <v>2</v>
      </c>
      <c r="C28" s="124"/>
      <c r="D28" s="143" t="str">
        <f>VLOOKUP(W1,'①入力フォーム（こちらに安心カード情報を入力してください）'!A:DE,MATCH("緊急自宅1",'①入力フォーム（こちらに安心カード情報を入力してください）'!$A$2:$DB$2,0),FALSE)&amp;""</f>
        <v/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5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</row>
    <row r="29" spans="1:51" s="5" customFormat="1" ht="30.75" customHeight="1">
      <c r="A29" s="142"/>
      <c r="B29" s="122" t="s">
        <v>3</v>
      </c>
      <c r="C29" s="124"/>
      <c r="D29" s="143" t="str">
        <f>VLOOKUP(W1,'①入力フォーム（こちらに安心カード情報を入力してください）'!A:DE,MATCH("緊急携帯1",'①入力フォーム（こちらに安心カード情報を入力してください）'!$A$2:$DB$2,0),FALSE)&amp;""</f>
        <v/>
      </c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5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</row>
    <row r="30" spans="1:51" s="5" customFormat="1" ht="31.5" customHeight="1">
      <c r="A30" s="225" t="s">
        <v>14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51" s="5" customFormat="1" ht="33.75" customHeight="1">
      <c r="A31" s="15" t="s">
        <v>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 spans="1:51" s="5" customFormat="1" ht="36" customHeight="1">
      <c r="A32" s="140" t="s">
        <v>5</v>
      </c>
      <c r="B32" s="140"/>
      <c r="C32" s="140"/>
      <c r="D32" s="109" t="str">
        <f>VLOOKUP(W1,'①入力フォーム（こちらに安心カード情報を入力してください）'!A:DE,MATCH("緊急連絡先氏名2",'①入力フォーム（こちらに安心カード情報を入力してください）'!$A$2:$DB$2,0),FALSE)&amp;""</f>
        <v/>
      </c>
      <c r="E32" s="110"/>
      <c r="F32" s="110"/>
      <c r="G32" s="110"/>
      <c r="H32" s="110"/>
      <c r="I32" s="110"/>
      <c r="J32" s="110"/>
      <c r="K32" s="110"/>
      <c r="L32" s="111"/>
      <c r="M32" s="109" t="s">
        <v>6</v>
      </c>
      <c r="N32" s="110"/>
      <c r="O32" s="110"/>
      <c r="P32" s="111"/>
      <c r="Q32" s="109" t="str">
        <f>VLOOKUP(W1,'①入力フォーム（こちらに安心カード情報を入力してください）'!A:DE,MATCH("続き柄2",'①入力フォーム（こちらに安心カード情報を入力してください）'!$A$2:$DB$2,0),FALSE)&amp;""</f>
        <v/>
      </c>
      <c r="R32" s="110"/>
      <c r="S32" s="110"/>
      <c r="T32" s="110"/>
      <c r="U32" s="110"/>
      <c r="V32" s="111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</row>
    <row r="33" spans="1:51" s="5" customFormat="1" ht="15" customHeight="1">
      <c r="A33" s="132" t="s">
        <v>7</v>
      </c>
      <c r="B33" s="133"/>
      <c r="C33" s="134"/>
      <c r="D33" s="69" t="s">
        <v>1611</v>
      </c>
      <c r="E33" s="131" t="str">
        <f>VLOOKUP(W1,'①入力フォーム（こちらに安心カード情報を入力してください）'!A:DE,MATCH("郵便番号2",'①入力フォーム（こちらに安心カード情報を入力してください）'!$A$2:$DB$2,0),FALSE)&amp;""</f>
        <v/>
      </c>
      <c r="F33" s="131"/>
      <c r="G33" s="131"/>
      <c r="H33" s="131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</row>
    <row r="34" spans="1:51" s="5" customFormat="1" ht="30.75" customHeight="1">
      <c r="A34" s="135"/>
      <c r="B34" s="136"/>
      <c r="C34" s="137"/>
      <c r="E34" s="138" t="str">
        <f>VLOOKUP(W1,'①入力フォーム（こちらに安心カード情報を入力してください）'!A:DE,MATCH("緊急連絡先住所2",'①入力フォーム（こちらに安心カード情報を入力してください）'!$A$2:$DB$2,0),FALSE)&amp;""</f>
        <v/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9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1:51" s="5" customFormat="1" ht="30.75" customHeight="1">
      <c r="A35" s="141" t="s">
        <v>1</v>
      </c>
      <c r="B35" s="122" t="s">
        <v>2</v>
      </c>
      <c r="C35" s="124"/>
      <c r="D35" s="143" t="str">
        <f>VLOOKUP(W1,'①入力フォーム（こちらに安心カード情報を入力してください）'!A:DE,MATCH("緊急自宅2",'①入力フォーム（こちらに安心カード情報を入力してください）'!$A$2:$DB$2,0),FALSE)&amp;""</f>
        <v/>
      </c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5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1" s="5" customFormat="1" ht="30.75" customHeight="1">
      <c r="A36" s="142"/>
      <c r="B36" s="122" t="s">
        <v>3</v>
      </c>
      <c r="C36" s="124"/>
      <c r="D36" s="143" t="str">
        <f>VLOOKUP(W1,'①入力フォーム（こちらに安心カード情報を入力してください）'!A:DE,MATCH("緊急携帯2",'①入力フォーム（こちらに安心カード情報を入力してください）'!$A$2:$DB$2,0),FALSE)&amp;""</f>
        <v/>
      </c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 spans="1:51" s="5" customFormat="1" ht="36" customHeight="1">
      <c r="A37" s="13" t="s">
        <v>19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 spans="1:51" s="5" customFormat="1" ht="36" customHeight="1">
      <c r="A38" s="140" t="s">
        <v>5</v>
      </c>
      <c r="B38" s="140"/>
      <c r="C38" s="140"/>
      <c r="D38" s="109" t="str">
        <f>VLOOKUP(W1,'①入力フォーム（こちらに安心カード情報を入力してください）'!A:DE,MATCH("その他連絡先氏名1",'①入力フォーム（こちらに安心カード情報を入力してください）'!$A$2:$DB$2,0),FALSE)&amp;""</f>
        <v/>
      </c>
      <c r="E38" s="110"/>
      <c r="F38" s="110"/>
      <c r="G38" s="110"/>
      <c r="H38" s="110"/>
      <c r="I38" s="110"/>
      <c r="J38" s="110"/>
      <c r="K38" s="110"/>
      <c r="L38" s="111"/>
      <c r="M38" s="109" t="s">
        <v>6</v>
      </c>
      <c r="N38" s="110"/>
      <c r="O38" s="110"/>
      <c r="P38" s="111"/>
      <c r="Q38" s="109" t="str">
        <f>VLOOKUP(W1,'①入力フォーム（こちらに安心カード情報を入力してください）'!A:DE,MATCH("続き柄3",'①入力フォーム（こちらに安心カード情報を入力してください）'!$A$2:$DB$2,0),FALSE)&amp;""</f>
        <v/>
      </c>
      <c r="R38" s="110"/>
      <c r="S38" s="110"/>
      <c r="T38" s="110"/>
      <c r="U38" s="110"/>
      <c r="V38" s="111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</row>
    <row r="39" spans="1:51" s="5" customFormat="1" ht="15" customHeight="1">
      <c r="A39" s="132" t="s">
        <v>7</v>
      </c>
      <c r="B39" s="133"/>
      <c r="C39" s="134"/>
      <c r="D39" s="69" t="s">
        <v>1611</v>
      </c>
      <c r="E39" s="131" t="str">
        <f>VLOOKUP(W1,'①入力フォーム（こちらに安心カード情報を入力してください）'!A:DE,MATCH("郵便番号
その他１",'①入力フォーム（こちらに安心カード情報を入力してください）'!$A$2:$DB$2,0),FALSE)&amp;""</f>
        <v/>
      </c>
      <c r="F39" s="131"/>
      <c r="G39" s="131"/>
      <c r="H39" s="131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7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</row>
    <row r="40" spans="1:51" s="5" customFormat="1" ht="30.75" customHeight="1">
      <c r="A40" s="135"/>
      <c r="B40" s="136"/>
      <c r="C40" s="137"/>
      <c r="E40" s="138" t="str">
        <f>VLOOKUP(W1,'①入力フォーム（こちらに安心カード情報を入力してください）'!A:DE,MATCH("その他連絡先住所1",'①入力フォーム（こちらに安心カード情報を入力してください）'!$A$2:$DB$2,0),FALSE)&amp;""</f>
        <v/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9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</row>
    <row r="41" spans="1:51" s="5" customFormat="1" ht="30.75" customHeight="1">
      <c r="A41" s="122" t="s">
        <v>1</v>
      </c>
      <c r="B41" s="123"/>
      <c r="C41" s="124"/>
      <c r="D41" s="143" t="str">
        <f>VLOOKUP(W1,'①入力フォーム（こちらに安心カード情報を入力してください）'!A:DE,MATCH("電話番号1",'①入力フォーム（こちらに安心カード情報を入力してください）'!$A$2:$DB$2,0),FALSE)&amp;""</f>
        <v/>
      </c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5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</row>
    <row r="42" spans="1:51" s="5" customFormat="1" ht="36" customHeight="1">
      <c r="A42" s="13" t="s">
        <v>20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</row>
    <row r="43" spans="1:51" s="5" customFormat="1" ht="36" customHeight="1">
      <c r="A43" s="122" t="s">
        <v>5</v>
      </c>
      <c r="B43" s="123"/>
      <c r="C43" s="124"/>
      <c r="D43" s="109" t="str">
        <f>VLOOKUP(W1,'①入力フォーム（こちらに安心カード情報を入力してください）'!A:DE,MATCH("その他連絡先氏名2",'①入力フォーム（こちらに安心カード情報を入力してください）'!$A$2:$DB$2,0),FALSE)&amp;""</f>
        <v/>
      </c>
      <c r="E43" s="110"/>
      <c r="F43" s="110"/>
      <c r="G43" s="110"/>
      <c r="H43" s="110"/>
      <c r="I43" s="110"/>
      <c r="J43" s="110"/>
      <c r="K43" s="110"/>
      <c r="L43" s="111"/>
      <c r="M43" s="109" t="s">
        <v>6</v>
      </c>
      <c r="N43" s="110"/>
      <c r="O43" s="110"/>
      <c r="P43" s="111"/>
      <c r="Q43" s="109" t="str">
        <f>VLOOKUP(W1,'①入力フォーム（こちらに安心カード情報を入力してください）'!A:DE,MATCH("続き柄4",'①入力フォーム（こちらに安心カード情報を入力してください）'!$A$2:$DB$2,0),FALSE)&amp;""</f>
        <v/>
      </c>
      <c r="R43" s="110"/>
      <c r="S43" s="110"/>
      <c r="T43" s="110"/>
      <c r="U43" s="110"/>
      <c r="V43" s="111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1:51" s="5" customFormat="1" ht="15" customHeight="1">
      <c r="A44" s="132" t="s">
        <v>7</v>
      </c>
      <c r="B44" s="133"/>
      <c r="C44" s="134"/>
      <c r="D44" s="69" t="s">
        <v>1611</v>
      </c>
      <c r="E44" s="131" t="str">
        <f>VLOOKUP(W1,'①入力フォーム（こちらに安心カード情報を入力してください）'!A:DE,MATCH("郵便番号
その他2",'①入力フォーム（こちらに安心カード情報を入力してください）'!$A$2:$DB$2,0),FALSE)&amp;""</f>
        <v/>
      </c>
      <c r="F44" s="131"/>
      <c r="G44" s="131"/>
      <c r="H44" s="131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7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 s="5" customFormat="1" ht="30.75" customHeight="1">
      <c r="A45" s="135"/>
      <c r="B45" s="136"/>
      <c r="C45" s="137"/>
      <c r="D45" s="66"/>
      <c r="E45" s="138" t="str">
        <f>VLOOKUP(W1,'①入力フォーム（こちらに安心カード情報を入力してください）'!A:DE,MATCH("その他連絡先住所2",'①入力フォーム（こちらに安心カード情報を入力してください）'!$A$2:$DB$2,0),FALSE)&amp;""</f>
        <v/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9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6" spans="1:51" s="5" customFormat="1" ht="30.75" customHeight="1">
      <c r="A46" s="122" t="s">
        <v>1</v>
      </c>
      <c r="B46" s="123"/>
      <c r="C46" s="124"/>
      <c r="D46" s="143" t="str">
        <f>VLOOKUP(W1,'①入力フォーム（こちらに安心カード情報を入力してください）'!A:DE,MATCH("電話番号2",'①入力フォーム（こちらに安心カード情報を入力してください）'!$A$2:$DB$2,0),FALSE)&amp;""</f>
        <v/>
      </c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5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 spans="1:51" s="5" customFormat="1" ht="36" customHeight="1">
      <c r="A47" s="13" t="s">
        <v>23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 spans="1:51" s="5" customFormat="1" ht="36" customHeight="1">
      <c r="A48" s="122" t="s">
        <v>5</v>
      </c>
      <c r="B48" s="123"/>
      <c r="C48" s="124"/>
      <c r="D48" s="178" t="str">
        <f>VLOOKUP(W1,'①入力フォーム（こちらに安心カード情報を入力してください）'!A:DE,MATCH("氏名（鍵を預けている人）",'①入力フォーム（こちらに安心カード情報を入力してください）'!$A$2:$DB$2,0),FALSE)&amp;""</f>
        <v/>
      </c>
      <c r="E48" s="179"/>
      <c r="F48" s="179"/>
      <c r="G48" s="179"/>
      <c r="H48" s="179"/>
      <c r="I48" s="179"/>
      <c r="J48" s="179"/>
      <c r="K48" s="179"/>
      <c r="L48" s="180"/>
      <c r="M48" s="178" t="s">
        <v>6</v>
      </c>
      <c r="N48" s="179"/>
      <c r="O48" s="179"/>
      <c r="P48" s="180"/>
      <c r="Q48" s="178" t="str">
        <f>VLOOKUP(W1,'①入力フォーム（こちらに安心カード情報を入力してください）'!A:DE,MATCH("続き柄5",'①入力フォーム（こちらに安心カード情報を入力してください）'!$A$2:$DB$2,0),FALSE)&amp;""</f>
        <v/>
      </c>
      <c r="R48" s="179"/>
      <c r="S48" s="179"/>
      <c r="T48" s="179"/>
      <c r="U48" s="179"/>
      <c r="V48" s="180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1:51" s="5" customFormat="1" ht="15" customHeight="1">
      <c r="A49" s="132" t="s">
        <v>7</v>
      </c>
      <c r="B49" s="133"/>
      <c r="C49" s="133"/>
      <c r="D49" s="69" t="s">
        <v>1611</v>
      </c>
      <c r="E49" s="131" t="str">
        <f>VLOOKUP(W1,'①入力フォーム（こちらに安心カード情報を入力してください）'!A:DE,MATCH("郵便番号 鍵",'①入力フォーム（こちらに安心カード情報を入力してください）'!$A$2:$DB$2,0),FALSE)&amp;""</f>
        <v/>
      </c>
      <c r="F49" s="131"/>
      <c r="G49" s="131"/>
      <c r="H49" s="131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7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  <row r="50" spans="1:51" s="5" customFormat="1" ht="36" customHeight="1">
      <c r="A50" s="135"/>
      <c r="B50" s="136"/>
      <c r="C50" s="136"/>
      <c r="D50" s="66"/>
      <c r="E50" s="138" t="str">
        <f>VLOOKUP(W1,'①入力フォーム（こちらに安心カード情報を入力してください）'!A:DE,MATCH("住所(鍵を預けている人）",'①入力フォーム（こちらに安心カード情報を入力してください）'!$A$2:$DB$2,0),FALSE)&amp;""</f>
        <v/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9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1:51" s="5" customFormat="1" ht="30.75" customHeight="1">
      <c r="A51" s="122" t="s">
        <v>1</v>
      </c>
      <c r="B51" s="123"/>
      <c r="C51" s="124"/>
      <c r="D51" s="143" t="str">
        <f>VLOOKUP(W1,'①入力フォーム（こちらに安心カード情報を入力してください）'!A:DE,MATCH("電話番号　鍵",'①入力フォーム（こちらに安心カード情報を入力してください）'!$A$2:$DB$2,0),FALSE)&amp;""</f>
        <v/>
      </c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5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1:51" s="5" customFormat="1" ht="36" customHeight="1">
      <c r="A52" s="13" t="s">
        <v>21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</row>
    <row r="53" spans="1:51" s="5" customFormat="1" ht="49.5" customHeight="1">
      <c r="A53" s="228" t="s">
        <v>22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30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</row>
    <row r="54" spans="1:51" s="5" customFormat="1" ht="36" customHeight="1">
      <c r="A54" s="231" t="str">
        <f>VLOOKUP(W1,'①入力フォーム（こちらに安心カード情報を入力してください）'!A:DE,MATCH("医師に伝えておきたいこと",'①入力フォーム（こちらに安心カード情報を入力してください）'!$A$2:$DB$2,0),FALSE)&amp;""</f>
        <v/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3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</row>
    <row r="55" spans="1:51" s="5" customFormat="1" ht="36.75" customHeight="1">
      <c r="A55" s="234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6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</row>
    <row r="56" spans="1:51" s="5" customFormat="1" ht="36.75" customHeight="1">
      <c r="A56" s="237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9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</row>
    <row r="57" spans="1:51" s="5" customFormat="1" ht="17.25" customHeight="1"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</row>
    <row r="58" spans="1:51" s="5" customFormat="1" ht="30.75" customHeight="1">
      <c r="A58" s="16"/>
      <c r="B58" s="16"/>
      <c r="C58" s="125" t="s">
        <v>1651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7"/>
      <c r="U58" s="16"/>
      <c r="V58" s="16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</row>
    <row r="59" spans="1:51" s="5" customFormat="1" ht="41.25" customHeight="1">
      <c r="A59" s="16"/>
      <c r="B59" s="16"/>
      <c r="C59" s="128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30"/>
      <c r="U59" s="16"/>
      <c r="V59" s="16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</row>
    <row r="60" spans="1:51" s="5" customFormat="1" ht="30.75" customHeight="1">
      <c r="A60" s="225" t="s">
        <v>14</v>
      </c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</row>
  </sheetData>
  <sheetProtection algorithmName="SHA-512" hashValue="Ad4u8owdys0kt5n6yHmU85aK+9FWRd8ak1AiYTZZ1k1Xh2mCBJApDYhA+7oEX3qnBApYKyGnT9G9PxuZPwJ53Q==" saltValue="4J2mwxcMH2Q91dE3W0GiUA==" spinCount="100000" sheet="1" objects="1" selectLockedCells="1"/>
  <mergeCells count="118">
    <mergeCell ref="A60:V60"/>
    <mergeCell ref="H19:N19"/>
    <mergeCell ref="H20:N20"/>
    <mergeCell ref="O19:Q20"/>
    <mergeCell ref="A51:C51"/>
    <mergeCell ref="D51:V51"/>
    <mergeCell ref="A53:V53"/>
    <mergeCell ref="A54:V56"/>
    <mergeCell ref="A46:C46"/>
    <mergeCell ref="D46:V46"/>
    <mergeCell ref="A48:C48"/>
    <mergeCell ref="D48:L48"/>
    <mergeCell ref="M48:P48"/>
    <mergeCell ref="Q48:V48"/>
    <mergeCell ref="A43:C43"/>
    <mergeCell ref="D43:L43"/>
    <mergeCell ref="M43:P43"/>
    <mergeCell ref="Q43:V43"/>
    <mergeCell ref="E33:H33"/>
    <mergeCell ref="A41:C41"/>
    <mergeCell ref="D41:V41"/>
    <mergeCell ref="A30:V30"/>
    <mergeCell ref="A32:C32"/>
    <mergeCell ref="D32:L32"/>
    <mergeCell ref="M22:N22"/>
    <mergeCell ref="M32:P32"/>
    <mergeCell ref="Q32:V32"/>
    <mergeCell ref="A28:A29"/>
    <mergeCell ref="B28:C28"/>
    <mergeCell ref="D28:V28"/>
    <mergeCell ref="B29:C29"/>
    <mergeCell ref="D29:V29"/>
    <mergeCell ref="A25:C25"/>
    <mergeCell ref="D25:L25"/>
    <mergeCell ref="M25:P25"/>
    <mergeCell ref="Q25:V25"/>
    <mergeCell ref="E26:H26"/>
    <mergeCell ref="A26:C27"/>
    <mergeCell ref="E27:V27"/>
    <mergeCell ref="A8:C9"/>
    <mergeCell ref="A6:C6"/>
    <mergeCell ref="D6:J6"/>
    <mergeCell ref="K6:K7"/>
    <mergeCell ref="A7:C7"/>
    <mergeCell ref="D7:J7"/>
    <mergeCell ref="R6:V7"/>
    <mergeCell ref="O6:Q7"/>
    <mergeCell ref="L6:L7"/>
    <mergeCell ref="M6:N6"/>
    <mergeCell ref="F1:Q2"/>
    <mergeCell ref="F3:Q3"/>
    <mergeCell ref="O5:Q5"/>
    <mergeCell ref="R5:V5"/>
    <mergeCell ref="S10:V10"/>
    <mergeCell ref="P10:Q10"/>
    <mergeCell ref="D16:F16"/>
    <mergeCell ref="O16:Q16"/>
    <mergeCell ref="A2:D2"/>
    <mergeCell ref="A4:D4"/>
    <mergeCell ref="E4:V4"/>
    <mergeCell ref="U1:V1"/>
    <mergeCell ref="E8:I8"/>
    <mergeCell ref="E9:V9"/>
    <mergeCell ref="S15:V15"/>
    <mergeCell ref="G15:L15"/>
    <mergeCell ref="M15:N15"/>
    <mergeCell ref="D12:V12"/>
    <mergeCell ref="D13:V13"/>
    <mergeCell ref="D14:V14"/>
    <mergeCell ref="A12:C14"/>
    <mergeCell ref="A15:C16"/>
    <mergeCell ref="D15:F15"/>
    <mergeCell ref="O15:Q15"/>
    <mergeCell ref="C58:T59"/>
    <mergeCell ref="E39:H39"/>
    <mergeCell ref="E44:H44"/>
    <mergeCell ref="A44:C45"/>
    <mergeCell ref="E49:H49"/>
    <mergeCell ref="A49:C50"/>
    <mergeCell ref="E34:V34"/>
    <mergeCell ref="E40:V40"/>
    <mergeCell ref="E45:V45"/>
    <mergeCell ref="E50:V50"/>
    <mergeCell ref="A38:C38"/>
    <mergeCell ref="D38:L38"/>
    <mergeCell ref="M38:P38"/>
    <mergeCell ref="Q38:V38"/>
    <mergeCell ref="A35:A36"/>
    <mergeCell ref="B35:C35"/>
    <mergeCell ref="A39:C40"/>
    <mergeCell ref="D35:V35"/>
    <mergeCell ref="B36:C36"/>
    <mergeCell ref="D36:V36"/>
    <mergeCell ref="A33:C34"/>
    <mergeCell ref="O22:V22"/>
    <mergeCell ref="D23:F23"/>
    <mergeCell ref="A17:C18"/>
    <mergeCell ref="D17:V18"/>
    <mergeCell ref="S16:V16"/>
    <mergeCell ref="A10:C10"/>
    <mergeCell ref="E10:I10"/>
    <mergeCell ref="A19:C20"/>
    <mergeCell ref="D19:G19"/>
    <mergeCell ref="D20:G20"/>
    <mergeCell ref="A21:C21"/>
    <mergeCell ref="G23:J23"/>
    <mergeCell ref="M23:N23"/>
    <mergeCell ref="O23:V23"/>
    <mergeCell ref="R19:V19"/>
    <mergeCell ref="S20:V20"/>
    <mergeCell ref="G16:L16"/>
    <mergeCell ref="M16:N16"/>
    <mergeCell ref="K10:O10"/>
    <mergeCell ref="D21:F21"/>
    <mergeCell ref="G21:V21"/>
    <mergeCell ref="A22:C23"/>
    <mergeCell ref="D22:F22"/>
    <mergeCell ref="G22:L22"/>
  </mergeCells>
  <phoneticPr fontId="1"/>
  <printOptions horizontalCentered="1" verticalCentered="1"/>
  <pageMargins left="0.43307086614173229" right="0.39370078740157483" top="0.19685039370078741" bottom="0.35433070866141736" header="0.31496062992125984" footer="0.31496062992125984"/>
  <pageSetup paperSize="9" scale="93" orientation="portrait" horizontalDpi="4294967293" r:id="rId1"/>
  <headerFooter differentOddEven="1">
    <oddHeader>&amp;R
&amp;G</oddHeader>
    <evenFooter>&amp;R&amp;G</even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076E-9B5D-4784-8FD0-4912F3EF6EA9}">
  <dimension ref="A1:E1502"/>
  <sheetViews>
    <sheetView workbookViewId="0">
      <selection activeCell="D20" sqref="D20"/>
    </sheetView>
  </sheetViews>
  <sheetFormatPr defaultRowHeight="13.5"/>
  <sheetData>
    <row r="1" spans="1:5">
      <c r="A1" t="s">
        <v>1620</v>
      </c>
      <c r="E1" t="s">
        <v>7</v>
      </c>
    </row>
    <row r="2" spans="1:5">
      <c r="A2">
        <v>3710000</v>
      </c>
      <c r="B2" t="s">
        <v>191</v>
      </c>
      <c r="C2" t="s">
        <v>192</v>
      </c>
      <c r="D2" t="s">
        <v>193</v>
      </c>
      <c r="E2" t="str">
        <f>_xlfn.TEXTJOIN(,,B2,C2,D2)</f>
        <v>群馬県前橋市以下に掲載がない場合</v>
      </c>
    </row>
    <row r="3" spans="1:5">
      <c r="A3">
        <v>3703573</v>
      </c>
      <c r="B3" t="s">
        <v>191</v>
      </c>
      <c r="C3" t="s">
        <v>192</v>
      </c>
      <c r="D3" t="s">
        <v>194</v>
      </c>
      <c r="E3" t="str">
        <f t="shared" ref="E3:E66" si="0">_xlfn.TEXTJOIN(,,B3,C3,D3)</f>
        <v>群馬県前橋市青梨子町</v>
      </c>
    </row>
    <row r="4" spans="1:5">
      <c r="A4">
        <v>3710826</v>
      </c>
      <c r="B4" t="s">
        <v>191</v>
      </c>
      <c r="C4" t="s">
        <v>192</v>
      </c>
      <c r="D4" t="s">
        <v>195</v>
      </c>
      <c r="E4" t="str">
        <f t="shared" si="0"/>
        <v>群馬県前橋市青葉町</v>
      </c>
    </row>
    <row r="5" spans="1:5">
      <c r="A5">
        <v>3710056</v>
      </c>
      <c r="B5" t="s">
        <v>191</v>
      </c>
      <c r="C5" t="s">
        <v>192</v>
      </c>
      <c r="D5" t="s">
        <v>196</v>
      </c>
      <c r="E5" t="str">
        <f t="shared" si="0"/>
        <v>群馬県前橋市青柳町</v>
      </c>
    </row>
    <row r="6" spans="1:5">
      <c r="A6">
        <v>3710811</v>
      </c>
      <c r="B6" t="s">
        <v>191</v>
      </c>
      <c r="C6" t="s">
        <v>192</v>
      </c>
      <c r="D6" t="s">
        <v>197</v>
      </c>
      <c r="E6" t="str">
        <f t="shared" si="0"/>
        <v>群馬県前橋市朝倉町</v>
      </c>
    </row>
    <row r="7" spans="1:5">
      <c r="A7">
        <v>3710832</v>
      </c>
      <c r="B7" t="s">
        <v>191</v>
      </c>
      <c r="C7" t="s">
        <v>192</v>
      </c>
      <c r="D7" t="s">
        <v>198</v>
      </c>
      <c r="E7" t="str">
        <f t="shared" si="0"/>
        <v>群馬県前橋市朝日が丘町</v>
      </c>
    </row>
    <row r="8" spans="1:5">
      <c r="A8">
        <v>3710014</v>
      </c>
      <c r="B8" t="s">
        <v>191</v>
      </c>
      <c r="C8" t="s">
        <v>192</v>
      </c>
      <c r="D8" t="s">
        <v>199</v>
      </c>
      <c r="E8" t="str">
        <f t="shared" si="0"/>
        <v>群馬県前橋市朝日町</v>
      </c>
    </row>
    <row r="9" spans="1:5">
      <c r="A9">
        <v>3792154</v>
      </c>
      <c r="B9" t="s">
        <v>191</v>
      </c>
      <c r="C9" t="s">
        <v>192</v>
      </c>
      <c r="D9" t="s">
        <v>200</v>
      </c>
      <c r="E9" t="str">
        <f t="shared" si="0"/>
        <v>群馬県前橋市天川大島町</v>
      </c>
    </row>
    <row r="10" spans="1:5">
      <c r="A10">
        <v>3710803</v>
      </c>
      <c r="B10" t="s">
        <v>191</v>
      </c>
      <c r="C10" t="s">
        <v>192</v>
      </c>
      <c r="D10" t="s">
        <v>201</v>
      </c>
      <c r="E10" t="str">
        <f t="shared" si="0"/>
        <v>群馬県前橋市天川原町</v>
      </c>
    </row>
    <row r="11" spans="1:5">
      <c r="A11">
        <v>3710802</v>
      </c>
      <c r="B11" t="s">
        <v>191</v>
      </c>
      <c r="C11" t="s">
        <v>192</v>
      </c>
      <c r="D11" t="s">
        <v>202</v>
      </c>
      <c r="E11" t="str">
        <f t="shared" si="0"/>
        <v>群馬県前橋市天川町</v>
      </c>
    </row>
    <row r="12" spans="1:5">
      <c r="A12">
        <v>3792112</v>
      </c>
      <c r="B12" t="s">
        <v>191</v>
      </c>
      <c r="C12" t="s">
        <v>192</v>
      </c>
      <c r="D12" t="s">
        <v>203</v>
      </c>
      <c r="E12" t="str">
        <f t="shared" si="0"/>
        <v>群馬県前橋市新井町</v>
      </c>
    </row>
    <row r="13" spans="1:5">
      <c r="A13">
        <v>3792107</v>
      </c>
      <c r="B13" t="s">
        <v>191</v>
      </c>
      <c r="C13" t="s">
        <v>192</v>
      </c>
      <c r="D13" t="s">
        <v>204</v>
      </c>
      <c r="E13" t="str">
        <f t="shared" si="0"/>
        <v>群馬県前橋市荒口町</v>
      </c>
    </row>
    <row r="14" spans="1:5">
      <c r="A14">
        <v>3792106</v>
      </c>
      <c r="B14" t="s">
        <v>191</v>
      </c>
      <c r="C14" t="s">
        <v>192</v>
      </c>
      <c r="D14" t="s">
        <v>205</v>
      </c>
      <c r="E14" t="str">
        <f t="shared" si="0"/>
        <v>群馬県前橋市荒子町</v>
      </c>
    </row>
    <row r="15" spans="1:5">
      <c r="A15">
        <v>3710044</v>
      </c>
      <c r="B15" t="s">
        <v>191</v>
      </c>
      <c r="C15" t="s">
        <v>192</v>
      </c>
      <c r="D15" t="s">
        <v>206</v>
      </c>
      <c r="E15" t="str">
        <f t="shared" si="0"/>
        <v>群馬県前橋市荒牧町</v>
      </c>
    </row>
    <row r="16" spans="1:5">
      <c r="A16">
        <v>3792111</v>
      </c>
      <c r="B16" t="s">
        <v>191</v>
      </c>
      <c r="C16" t="s">
        <v>192</v>
      </c>
      <c r="D16" t="s">
        <v>207</v>
      </c>
      <c r="E16" t="str">
        <f t="shared" si="0"/>
        <v>群馬県前橋市飯土井町</v>
      </c>
    </row>
    <row r="17" spans="1:5">
      <c r="A17">
        <v>3703571</v>
      </c>
      <c r="B17" t="s">
        <v>191</v>
      </c>
      <c r="C17" t="s">
        <v>192</v>
      </c>
      <c r="D17" t="s">
        <v>208</v>
      </c>
      <c r="E17" t="str">
        <f t="shared" si="0"/>
        <v>群馬県前橋市池端町</v>
      </c>
    </row>
    <row r="18" spans="1:5">
      <c r="A18">
        <v>3710841</v>
      </c>
      <c r="B18" t="s">
        <v>191</v>
      </c>
      <c r="C18" t="s">
        <v>192</v>
      </c>
      <c r="D18" t="s">
        <v>209</v>
      </c>
      <c r="E18" t="str">
        <f t="shared" si="0"/>
        <v>群馬県前橋市石倉町</v>
      </c>
    </row>
    <row r="19" spans="1:5">
      <c r="A19">
        <v>3710006</v>
      </c>
      <c r="B19" t="s">
        <v>191</v>
      </c>
      <c r="C19" t="s">
        <v>192</v>
      </c>
      <c r="D19" t="s">
        <v>210</v>
      </c>
      <c r="E19" t="str">
        <f t="shared" si="0"/>
        <v>群馬県前橋市石関町</v>
      </c>
    </row>
    <row r="20" spans="1:5">
      <c r="A20">
        <v>3792101</v>
      </c>
      <c r="B20" t="s">
        <v>191</v>
      </c>
      <c r="C20" t="s">
        <v>192</v>
      </c>
      <c r="D20" t="s">
        <v>211</v>
      </c>
      <c r="E20" t="str">
        <f t="shared" si="0"/>
        <v>群馬県前橋市泉沢町</v>
      </c>
    </row>
    <row r="21" spans="1:5">
      <c r="A21">
        <v>3710245</v>
      </c>
      <c r="B21" t="s">
        <v>191</v>
      </c>
      <c r="C21" t="s">
        <v>192</v>
      </c>
      <c r="D21" t="s">
        <v>212</v>
      </c>
      <c r="E21" t="str">
        <f t="shared" si="0"/>
        <v>群馬県前橋市市之関町</v>
      </c>
    </row>
    <row r="22" spans="1:5">
      <c r="A22">
        <v>3792116</v>
      </c>
      <c r="B22" t="s">
        <v>191</v>
      </c>
      <c r="C22" t="s">
        <v>192</v>
      </c>
      <c r="D22" t="s">
        <v>213</v>
      </c>
      <c r="E22" t="str">
        <f t="shared" si="0"/>
        <v>群馬県前橋市今井町</v>
      </c>
    </row>
    <row r="23" spans="1:5">
      <c r="A23">
        <v>3710035</v>
      </c>
      <c r="B23" t="s">
        <v>191</v>
      </c>
      <c r="C23" t="s">
        <v>192</v>
      </c>
      <c r="D23" t="s">
        <v>214</v>
      </c>
      <c r="E23" t="str">
        <f t="shared" si="0"/>
        <v>群馬県前橋市岩神町</v>
      </c>
    </row>
    <row r="24" spans="1:5">
      <c r="A24">
        <v>3792115</v>
      </c>
      <c r="B24" t="s">
        <v>191</v>
      </c>
      <c r="C24" t="s">
        <v>192</v>
      </c>
      <c r="D24" t="s">
        <v>215</v>
      </c>
      <c r="E24" t="str">
        <f t="shared" si="0"/>
        <v>群馬県前橋市笂井町</v>
      </c>
    </row>
    <row r="25" spans="1:5">
      <c r="A25">
        <v>3710002</v>
      </c>
      <c r="B25" t="s">
        <v>191</v>
      </c>
      <c r="C25" t="s">
        <v>192</v>
      </c>
      <c r="D25" t="s">
        <v>216</v>
      </c>
      <c r="E25" t="str">
        <f t="shared" si="0"/>
        <v>群馬県前橋市江木町</v>
      </c>
    </row>
    <row r="26" spans="1:5">
      <c r="A26">
        <v>3710836</v>
      </c>
      <c r="B26" t="s">
        <v>191</v>
      </c>
      <c r="C26" t="s">
        <v>192</v>
      </c>
      <c r="D26" t="s">
        <v>217</v>
      </c>
      <c r="E26" t="str">
        <f t="shared" si="0"/>
        <v>群馬県前橋市江田町</v>
      </c>
    </row>
    <row r="27" spans="1:5">
      <c r="A27">
        <v>3710223</v>
      </c>
      <c r="B27" t="s">
        <v>191</v>
      </c>
      <c r="C27" t="s">
        <v>192</v>
      </c>
      <c r="D27" t="s">
        <v>218</v>
      </c>
      <c r="E27" t="str">
        <f t="shared" si="0"/>
        <v>群馬県前橋市大胡町</v>
      </c>
    </row>
    <row r="28" spans="1:5">
      <c r="A28">
        <v>3710026</v>
      </c>
      <c r="B28" t="s">
        <v>191</v>
      </c>
      <c r="C28" t="s">
        <v>192</v>
      </c>
      <c r="D28" t="s">
        <v>219</v>
      </c>
      <c r="E28" t="str">
        <f t="shared" si="0"/>
        <v>群馬県前橋市大手町</v>
      </c>
    </row>
    <row r="29" spans="1:5">
      <c r="A29">
        <v>3710825</v>
      </c>
      <c r="B29" t="s">
        <v>191</v>
      </c>
      <c r="C29" t="s">
        <v>192</v>
      </c>
      <c r="D29" t="s">
        <v>220</v>
      </c>
      <c r="E29" t="str">
        <f t="shared" si="0"/>
        <v>群馬県前橋市大利根町</v>
      </c>
    </row>
    <row r="30" spans="1:5">
      <c r="A30">
        <v>3710847</v>
      </c>
      <c r="B30" t="s">
        <v>191</v>
      </c>
      <c r="C30" t="s">
        <v>192</v>
      </c>
      <c r="D30" t="s">
        <v>221</v>
      </c>
      <c r="E30" t="str">
        <f t="shared" si="0"/>
        <v>群馬県前橋市大友町</v>
      </c>
    </row>
    <row r="31" spans="1:5">
      <c r="A31">
        <v>3710243</v>
      </c>
      <c r="B31" t="s">
        <v>191</v>
      </c>
      <c r="C31" t="s">
        <v>192</v>
      </c>
      <c r="D31" t="s">
        <v>222</v>
      </c>
      <c r="E31" t="str">
        <f t="shared" si="0"/>
        <v>群馬県前橋市大前田町</v>
      </c>
    </row>
    <row r="32" spans="1:5">
      <c r="A32">
        <v>3710854</v>
      </c>
      <c r="B32" t="s">
        <v>191</v>
      </c>
      <c r="C32" t="s">
        <v>192</v>
      </c>
      <c r="D32" t="s">
        <v>223</v>
      </c>
      <c r="E32" t="str">
        <f t="shared" si="0"/>
        <v>群馬県前橋市大渡町</v>
      </c>
    </row>
    <row r="33" spans="1:5">
      <c r="A33">
        <v>3710001</v>
      </c>
      <c r="B33" t="s">
        <v>191</v>
      </c>
      <c r="C33" t="s">
        <v>192</v>
      </c>
      <c r="D33" t="s">
        <v>224</v>
      </c>
      <c r="E33" t="str">
        <f t="shared" si="0"/>
        <v>群馬県前橋市荻窪町</v>
      </c>
    </row>
    <row r="34" spans="1:5">
      <c r="A34">
        <v>3792163</v>
      </c>
      <c r="B34" t="s">
        <v>191</v>
      </c>
      <c r="C34" t="s">
        <v>192</v>
      </c>
      <c r="D34" t="s">
        <v>225</v>
      </c>
      <c r="E34" t="str">
        <f t="shared" si="0"/>
        <v>群馬県前橋市女屋町</v>
      </c>
    </row>
    <row r="35" spans="1:5">
      <c r="A35">
        <v>3710024</v>
      </c>
      <c r="B35" t="s">
        <v>191</v>
      </c>
      <c r="C35" t="s">
        <v>192</v>
      </c>
      <c r="D35" t="s">
        <v>226</v>
      </c>
      <c r="E35" t="str">
        <f t="shared" si="0"/>
        <v>群馬県前橋市表町</v>
      </c>
    </row>
    <row r="36" spans="1:5">
      <c r="A36">
        <v>3710246</v>
      </c>
      <c r="B36" t="s">
        <v>191</v>
      </c>
      <c r="C36" t="s">
        <v>192</v>
      </c>
      <c r="D36" t="s">
        <v>227</v>
      </c>
      <c r="E36" t="str">
        <f t="shared" si="0"/>
        <v>群馬県前橋市柏倉町</v>
      </c>
    </row>
    <row r="37" spans="1:5">
      <c r="A37">
        <v>3710206</v>
      </c>
      <c r="B37" t="s">
        <v>191</v>
      </c>
      <c r="C37" t="s">
        <v>192</v>
      </c>
      <c r="D37" t="s">
        <v>228</v>
      </c>
      <c r="E37" t="str">
        <f t="shared" si="0"/>
        <v>群馬県前橋市粕川町新屋</v>
      </c>
    </row>
    <row r="38" spans="1:5">
      <c r="A38">
        <v>3710207</v>
      </c>
      <c r="B38" t="s">
        <v>191</v>
      </c>
      <c r="C38" t="s">
        <v>192</v>
      </c>
      <c r="D38" t="s">
        <v>229</v>
      </c>
      <c r="E38" t="str">
        <f t="shared" si="0"/>
        <v>群馬県前橋市粕川町稲里</v>
      </c>
    </row>
    <row r="39" spans="1:5">
      <c r="A39">
        <v>3710214</v>
      </c>
      <c r="B39" t="s">
        <v>191</v>
      </c>
      <c r="C39" t="s">
        <v>192</v>
      </c>
      <c r="D39" t="s">
        <v>230</v>
      </c>
      <c r="E39" t="str">
        <f t="shared" si="0"/>
        <v>群馬県前橋市粕川町女渕</v>
      </c>
    </row>
    <row r="40" spans="1:5">
      <c r="A40">
        <v>3710211</v>
      </c>
      <c r="B40" t="s">
        <v>191</v>
      </c>
      <c r="C40" t="s">
        <v>192</v>
      </c>
      <c r="D40" t="s">
        <v>231</v>
      </c>
      <c r="E40" t="str">
        <f t="shared" si="0"/>
        <v>群馬県前橋市粕川町上東田面</v>
      </c>
    </row>
    <row r="41" spans="1:5">
      <c r="A41">
        <v>3710216</v>
      </c>
      <c r="B41" t="s">
        <v>191</v>
      </c>
      <c r="C41" t="s">
        <v>192</v>
      </c>
      <c r="D41" t="s">
        <v>232</v>
      </c>
      <c r="E41" t="str">
        <f t="shared" si="0"/>
        <v>群馬県前橋市粕川町込皆戸</v>
      </c>
    </row>
    <row r="42" spans="1:5">
      <c r="A42">
        <v>3710212</v>
      </c>
      <c r="B42" t="s">
        <v>191</v>
      </c>
      <c r="C42" t="s">
        <v>192</v>
      </c>
      <c r="D42" t="s">
        <v>233</v>
      </c>
      <c r="E42" t="str">
        <f t="shared" si="0"/>
        <v>群馬県前橋市粕川町下東田面</v>
      </c>
    </row>
    <row r="43" spans="1:5">
      <c r="A43">
        <v>3710204</v>
      </c>
      <c r="B43" t="s">
        <v>191</v>
      </c>
      <c r="C43" t="s">
        <v>192</v>
      </c>
      <c r="D43" t="s">
        <v>234</v>
      </c>
      <c r="E43" t="str">
        <f t="shared" si="0"/>
        <v>群馬県前橋市粕川町膳</v>
      </c>
    </row>
    <row r="44" spans="1:5">
      <c r="A44">
        <v>3710203</v>
      </c>
      <c r="B44" t="s">
        <v>191</v>
      </c>
      <c r="C44" t="s">
        <v>192</v>
      </c>
      <c r="D44" t="s">
        <v>235</v>
      </c>
      <c r="E44" t="str">
        <f t="shared" si="0"/>
        <v>群馬県前橋市粕川町月田</v>
      </c>
    </row>
    <row r="45" spans="1:5">
      <c r="A45">
        <v>3710205</v>
      </c>
      <c r="B45" t="s">
        <v>191</v>
      </c>
      <c r="C45" t="s">
        <v>192</v>
      </c>
      <c r="D45" t="s">
        <v>236</v>
      </c>
      <c r="E45" t="str">
        <f t="shared" si="0"/>
        <v>群馬県前橋市粕川町中</v>
      </c>
    </row>
    <row r="46" spans="1:5">
      <c r="A46">
        <v>3710201</v>
      </c>
      <c r="B46" t="s">
        <v>191</v>
      </c>
      <c r="C46" t="s">
        <v>192</v>
      </c>
      <c r="D46" t="s">
        <v>237</v>
      </c>
      <c r="E46" t="str">
        <f t="shared" si="0"/>
        <v>群馬県前橋市粕川町中之沢</v>
      </c>
    </row>
    <row r="47" spans="1:5">
      <c r="A47">
        <v>3710217</v>
      </c>
      <c r="B47" t="s">
        <v>191</v>
      </c>
      <c r="C47" t="s">
        <v>192</v>
      </c>
      <c r="D47" t="s">
        <v>238</v>
      </c>
      <c r="E47" t="str">
        <f t="shared" si="0"/>
        <v>群馬県前橋市粕川町西田面</v>
      </c>
    </row>
    <row r="48" spans="1:5">
      <c r="A48">
        <v>3710213</v>
      </c>
      <c r="B48" t="s">
        <v>191</v>
      </c>
      <c r="C48" t="s">
        <v>192</v>
      </c>
      <c r="D48" t="s">
        <v>239</v>
      </c>
      <c r="E48" t="str">
        <f t="shared" si="0"/>
        <v>群馬県前橋市粕川町一日市</v>
      </c>
    </row>
    <row r="49" spans="1:5">
      <c r="A49">
        <v>3710215</v>
      </c>
      <c r="B49" t="s">
        <v>191</v>
      </c>
      <c r="C49" t="s">
        <v>192</v>
      </c>
      <c r="D49" t="s">
        <v>240</v>
      </c>
      <c r="E49" t="str">
        <f t="shared" si="0"/>
        <v>群馬県前橋市粕川町深津</v>
      </c>
    </row>
    <row r="50" spans="1:5">
      <c r="A50">
        <v>3710218</v>
      </c>
      <c r="B50" t="s">
        <v>191</v>
      </c>
      <c r="C50" t="s">
        <v>192</v>
      </c>
      <c r="D50" t="s">
        <v>241</v>
      </c>
      <c r="E50" t="str">
        <f t="shared" si="0"/>
        <v>群馬県前橋市粕川町前皆戸</v>
      </c>
    </row>
    <row r="51" spans="1:5">
      <c r="A51">
        <v>3710202</v>
      </c>
      <c r="B51" t="s">
        <v>191</v>
      </c>
      <c r="C51" t="s">
        <v>192</v>
      </c>
      <c r="D51" t="s">
        <v>242</v>
      </c>
      <c r="E51" t="str">
        <f t="shared" si="0"/>
        <v>群馬県前橋市粕川町室沢</v>
      </c>
    </row>
    <row r="52" spans="1:5">
      <c r="A52">
        <v>3710124</v>
      </c>
      <c r="B52" t="s">
        <v>191</v>
      </c>
      <c r="C52" t="s">
        <v>192</v>
      </c>
      <c r="D52" t="s">
        <v>243</v>
      </c>
      <c r="E52" t="str">
        <f t="shared" si="0"/>
        <v>群馬県前橋市勝沢町</v>
      </c>
    </row>
    <row r="53" spans="1:5">
      <c r="A53">
        <v>3710121</v>
      </c>
      <c r="B53" t="s">
        <v>191</v>
      </c>
      <c r="C53" t="s">
        <v>192</v>
      </c>
      <c r="D53" t="s">
        <v>244</v>
      </c>
      <c r="E53" t="str">
        <f t="shared" si="0"/>
        <v>群馬県前橋市金丸町</v>
      </c>
    </row>
    <row r="54" spans="1:5">
      <c r="A54">
        <v>3703572</v>
      </c>
      <c r="B54" t="s">
        <v>191</v>
      </c>
      <c r="C54" t="s">
        <v>192</v>
      </c>
      <c r="D54" t="s">
        <v>245</v>
      </c>
      <c r="E54" t="str">
        <f t="shared" si="0"/>
        <v>群馬県前橋市上青梨子町</v>
      </c>
    </row>
    <row r="55" spans="1:5">
      <c r="A55">
        <v>3710007</v>
      </c>
      <c r="B55" t="s">
        <v>191</v>
      </c>
      <c r="C55" t="s">
        <v>192</v>
      </c>
      <c r="D55" t="s">
        <v>246</v>
      </c>
      <c r="E55" t="str">
        <f t="shared" si="0"/>
        <v>群馬県前橋市上泉町</v>
      </c>
    </row>
    <row r="56" spans="1:5">
      <c r="A56">
        <v>3792153</v>
      </c>
      <c r="B56" t="s">
        <v>191</v>
      </c>
      <c r="C56" t="s">
        <v>192</v>
      </c>
      <c r="D56" t="s">
        <v>247</v>
      </c>
      <c r="E56" t="str">
        <f t="shared" si="0"/>
        <v>群馬県前橋市上大島町</v>
      </c>
    </row>
    <row r="57" spans="1:5">
      <c r="A57">
        <v>3710222</v>
      </c>
      <c r="B57" t="s">
        <v>191</v>
      </c>
      <c r="C57" t="s">
        <v>192</v>
      </c>
      <c r="D57" t="s">
        <v>248</v>
      </c>
      <c r="E57" t="str">
        <f t="shared" si="0"/>
        <v>群馬県前橋市上大屋町</v>
      </c>
    </row>
    <row r="58" spans="1:5">
      <c r="A58">
        <v>3710052</v>
      </c>
      <c r="B58" t="s">
        <v>191</v>
      </c>
      <c r="C58" t="s">
        <v>192</v>
      </c>
      <c r="D58" t="s">
        <v>249</v>
      </c>
      <c r="E58" t="str">
        <f t="shared" si="0"/>
        <v>群馬県前橋市上沖町</v>
      </c>
    </row>
    <row r="59" spans="1:5">
      <c r="A59">
        <v>3710037</v>
      </c>
      <c r="B59" t="s">
        <v>191</v>
      </c>
      <c r="C59" t="s">
        <v>192</v>
      </c>
      <c r="D59" t="s">
        <v>250</v>
      </c>
      <c r="E59" t="str">
        <f t="shared" si="0"/>
        <v>群馬県前橋市上小出町</v>
      </c>
    </row>
    <row r="60" spans="1:5">
      <c r="A60">
        <v>3710816</v>
      </c>
      <c r="B60" t="s">
        <v>191</v>
      </c>
      <c r="C60" t="s">
        <v>192</v>
      </c>
      <c r="D60" t="s">
        <v>251</v>
      </c>
      <c r="E60" t="str">
        <f t="shared" si="0"/>
        <v>群馬県前橋市上佐鳥町</v>
      </c>
    </row>
    <row r="61" spans="1:5">
      <c r="A61">
        <v>3710821</v>
      </c>
      <c r="B61" t="s">
        <v>191</v>
      </c>
      <c r="C61" t="s">
        <v>192</v>
      </c>
      <c r="D61" t="s">
        <v>252</v>
      </c>
      <c r="E61" t="str">
        <f t="shared" si="0"/>
        <v>群馬県前橋市上新田町</v>
      </c>
    </row>
    <row r="62" spans="1:5">
      <c r="A62">
        <v>3792165</v>
      </c>
      <c r="B62" t="s">
        <v>191</v>
      </c>
      <c r="C62" t="s">
        <v>192</v>
      </c>
      <c r="D62" t="s">
        <v>253</v>
      </c>
      <c r="E62" t="str">
        <f t="shared" si="0"/>
        <v>群馬県前橋市上長磯町</v>
      </c>
    </row>
    <row r="63" spans="1:5">
      <c r="A63">
        <v>3710051</v>
      </c>
      <c r="B63" t="s">
        <v>191</v>
      </c>
      <c r="C63" t="s">
        <v>192</v>
      </c>
      <c r="D63" t="s">
        <v>254</v>
      </c>
      <c r="E63" t="str">
        <f t="shared" si="0"/>
        <v>群馬県前橋市上細井町</v>
      </c>
    </row>
    <row r="64" spans="1:5">
      <c r="A64">
        <v>3792114</v>
      </c>
      <c r="B64" t="s">
        <v>191</v>
      </c>
      <c r="C64" t="s">
        <v>192</v>
      </c>
      <c r="D64" t="s">
        <v>255</v>
      </c>
      <c r="E64" t="str">
        <f t="shared" si="0"/>
        <v>群馬県前橋市上増田町</v>
      </c>
    </row>
    <row r="65" spans="1:5">
      <c r="A65">
        <v>3710004</v>
      </c>
      <c r="B65" t="s">
        <v>191</v>
      </c>
      <c r="C65" t="s">
        <v>192</v>
      </c>
      <c r="D65" t="s">
        <v>256</v>
      </c>
      <c r="E65" t="str">
        <f t="shared" si="0"/>
        <v>群馬県前橋市亀泉町</v>
      </c>
    </row>
    <row r="66" spans="1:5">
      <c r="A66">
        <v>3792147</v>
      </c>
      <c r="B66" t="s">
        <v>191</v>
      </c>
      <c r="C66" t="s">
        <v>192</v>
      </c>
      <c r="D66" t="s">
        <v>257</v>
      </c>
      <c r="E66" t="str">
        <f t="shared" si="0"/>
        <v>群馬県前橋市亀里町</v>
      </c>
    </row>
    <row r="67" spans="1:5">
      <c r="A67">
        <v>3710041</v>
      </c>
      <c r="B67" t="s">
        <v>191</v>
      </c>
      <c r="C67" t="s">
        <v>192</v>
      </c>
      <c r="D67" t="s">
        <v>258</v>
      </c>
      <c r="E67" t="str">
        <f t="shared" ref="E67:E130" si="1">_xlfn.TEXTJOIN(,,B67,C67,D67)</f>
        <v>群馬県前橋市川端町</v>
      </c>
    </row>
    <row r="68" spans="1:5">
      <c r="A68">
        <v>3710046</v>
      </c>
      <c r="B68" t="s">
        <v>191</v>
      </c>
      <c r="C68" t="s">
        <v>192</v>
      </c>
      <c r="D68" t="s">
        <v>259</v>
      </c>
      <c r="E68" t="str">
        <f t="shared" si="1"/>
        <v>群馬県前橋市川原町</v>
      </c>
    </row>
    <row r="69" spans="1:5">
      <c r="A69">
        <v>3710823</v>
      </c>
      <c r="B69" t="s">
        <v>191</v>
      </c>
      <c r="C69" t="s">
        <v>192</v>
      </c>
      <c r="D69" t="s">
        <v>260</v>
      </c>
      <c r="E69" t="str">
        <f t="shared" si="1"/>
        <v>群馬県前橋市川曲町</v>
      </c>
    </row>
    <row r="70" spans="1:5">
      <c r="A70">
        <v>3710224</v>
      </c>
      <c r="B70" t="s">
        <v>191</v>
      </c>
      <c r="C70" t="s">
        <v>192</v>
      </c>
      <c r="D70" t="s">
        <v>261</v>
      </c>
      <c r="E70" t="str">
        <f t="shared" si="1"/>
        <v>群馬県前橋市河原浜町</v>
      </c>
    </row>
    <row r="71" spans="1:5">
      <c r="A71">
        <v>3792103</v>
      </c>
      <c r="B71" t="s">
        <v>191</v>
      </c>
      <c r="C71" t="s">
        <v>192</v>
      </c>
      <c r="D71" t="s">
        <v>262</v>
      </c>
      <c r="E71" t="str">
        <f t="shared" si="1"/>
        <v>群馬県前橋市神沢の森</v>
      </c>
    </row>
    <row r="72" spans="1:5">
      <c r="A72">
        <v>3710055</v>
      </c>
      <c r="B72" t="s">
        <v>191</v>
      </c>
      <c r="C72" t="s">
        <v>192</v>
      </c>
      <c r="D72" t="s">
        <v>263</v>
      </c>
      <c r="E72" t="str">
        <f t="shared" si="1"/>
        <v>群馬県前橋市北代田町</v>
      </c>
    </row>
    <row r="73" spans="1:5">
      <c r="A73">
        <v>3703574</v>
      </c>
      <c r="B73" t="s">
        <v>191</v>
      </c>
      <c r="C73" t="s">
        <v>192</v>
      </c>
      <c r="D73" t="s">
        <v>264</v>
      </c>
      <c r="E73" t="str">
        <f t="shared" si="1"/>
        <v>群馬県前橋市清野町</v>
      </c>
    </row>
    <row r="74" spans="1:5">
      <c r="A74">
        <v>3792146</v>
      </c>
      <c r="B74" t="s">
        <v>191</v>
      </c>
      <c r="C74" t="s">
        <v>192</v>
      </c>
      <c r="D74" t="s">
        <v>265</v>
      </c>
      <c r="E74" t="str">
        <f t="shared" si="1"/>
        <v>群馬県前橋市公田町</v>
      </c>
    </row>
    <row r="75" spans="1:5">
      <c r="A75">
        <v>3710831</v>
      </c>
      <c r="B75" t="s">
        <v>191</v>
      </c>
      <c r="C75" t="s">
        <v>192</v>
      </c>
      <c r="D75" t="s">
        <v>266</v>
      </c>
      <c r="E75" t="str">
        <f t="shared" si="1"/>
        <v>群馬県前橋市小相木町</v>
      </c>
    </row>
    <row r="76" spans="1:5">
      <c r="A76">
        <v>3710025</v>
      </c>
      <c r="B76" t="s">
        <v>191</v>
      </c>
      <c r="C76" t="s">
        <v>192</v>
      </c>
      <c r="D76" t="s">
        <v>267</v>
      </c>
      <c r="E76" t="str">
        <f t="shared" si="1"/>
        <v>群馬県前橋市紅雲町</v>
      </c>
    </row>
    <row r="77" spans="1:5">
      <c r="A77">
        <v>3710053</v>
      </c>
      <c r="B77" t="s">
        <v>191</v>
      </c>
      <c r="C77" t="s">
        <v>192</v>
      </c>
      <c r="D77" t="s">
        <v>268</v>
      </c>
      <c r="E77" t="str">
        <f t="shared" si="1"/>
        <v>群馬県前橋市幸塚町</v>
      </c>
    </row>
    <row r="78" spans="1:5">
      <c r="A78">
        <v>3710813</v>
      </c>
      <c r="B78" t="s">
        <v>191</v>
      </c>
      <c r="C78" t="s">
        <v>192</v>
      </c>
      <c r="D78" t="s">
        <v>269</v>
      </c>
      <c r="E78" t="str">
        <f t="shared" si="1"/>
        <v>群馬県前橋市後閑町</v>
      </c>
    </row>
    <row r="79" spans="1:5">
      <c r="A79">
        <v>3710033</v>
      </c>
      <c r="B79" t="s">
        <v>191</v>
      </c>
      <c r="C79" t="s">
        <v>192</v>
      </c>
      <c r="D79" t="s">
        <v>270</v>
      </c>
      <c r="E79" t="str">
        <f t="shared" si="1"/>
        <v>群馬県前橋市国領町</v>
      </c>
    </row>
    <row r="80" spans="1:5">
      <c r="A80">
        <v>3710834</v>
      </c>
      <c r="B80" t="s">
        <v>191</v>
      </c>
      <c r="C80" t="s">
        <v>192</v>
      </c>
      <c r="D80" t="s">
        <v>271</v>
      </c>
      <c r="E80" t="str">
        <f t="shared" si="1"/>
        <v>群馬県前橋市後家町</v>
      </c>
    </row>
    <row r="81" spans="1:5">
      <c r="A81">
        <v>3710122</v>
      </c>
      <c r="B81" t="s">
        <v>191</v>
      </c>
      <c r="C81" t="s">
        <v>192</v>
      </c>
      <c r="D81" t="s">
        <v>272</v>
      </c>
      <c r="E81" t="str">
        <f t="shared" si="1"/>
        <v>群馬県前橋市小坂子町</v>
      </c>
    </row>
    <row r="82" spans="1:5">
      <c r="A82">
        <v>3792162</v>
      </c>
      <c r="B82" t="s">
        <v>191</v>
      </c>
      <c r="C82" t="s">
        <v>192</v>
      </c>
      <c r="D82" t="s">
        <v>273</v>
      </c>
      <c r="E82" t="str">
        <f t="shared" si="1"/>
        <v>群馬県前橋市小島田町</v>
      </c>
    </row>
    <row r="83" spans="1:5">
      <c r="A83">
        <v>3710134</v>
      </c>
      <c r="B83" t="s">
        <v>191</v>
      </c>
      <c r="C83" t="s">
        <v>192</v>
      </c>
      <c r="D83" t="s">
        <v>274</v>
      </c>
      <c r="E83" t="str">
        <f t="shared" si="1"/>
        <v>群馬県前橋市小神明町</v>
      </c>
    </row>
    <row r="84" spans="1:5">
      <c r="A84">
        <v>3710132</v>
      </c>
      <c r="B84" t="s">
        <v>191</v>
      </c>
      <c r="C84" t="s">
        <v>192</v>
      </c>
      <c r="D84" t="s">
        <v>275</v>
      </c>
      <c r="E84" t="str">
        <f t="shared" si="1"/>
        <v>群馬県前橋市五代町</v>
      </c>
    </row>
    <row r="85" spans="1:5">
      <c r="A85">
        <v>3792122</v>
      </c>
      <c r="B85" t="s">
        <v>191</v>
      </c>
      <c r="C85" t="s">
        <v>192</v>
      </c>
      <c r="D85" t="s">
        <v>276</v>
      </c>
      <c r="E85" t="str">
        <f t="shared" si="1"/>
        <v>群馬県前橋市駒形町</v>
      </c>
    </row>
    <row r="86" spans="1:5">
      <c r="A86">
        <v>3792121</v>
      </c>
      <c r="B86" t="s">
        <v>191</v>
      </c>
      <c r="C86" t="s">
        <v>192</v>
      </c>
      <c r="D86" t="s">
        <v>277</v>
      </c>
      <c r="E86" t="str">
        <f t="shared" si="1"/>
        <v>群馬県前橋市小屋原町</v>
      </c>
    </row>
    <row r="87" spans="1:5">
      <c r="A87">
        <v>3792123</v>
      </c>
      <c r="B87" t="s">
        <v>191</v>
      </c>
      <c r="C87" t="s">
        <v>192</v>
      </c>
      <c r="D87" t="s">
        <v>278</v>
      </c>
      <c r="E87" t="str">
        <f t="shared" si="1"/>
        <v>群馬県前橋市山王町</v>
      </c>
    </row>
    <row r="88" spans="1:5">
      <c r="A88">
        <v>3710036</v>
      </c>
      <c r="B88" t="s">
        <v>191</v>
      </c>
      <c r="C88" t="s">
        <v>192</v>
      </c>
      <c r="D88" t="s">
        <v>279</v>
      </c>
      <c r="E88" t="str">
        <f t="shared" si="1"/>
        <v>群馬県前橋市敷島町</v>
      </c>
    </row>
    <row r="89" spans="1:5">
      <c r="A89">
        <v>3792142</v>
      </c>
      <c r="B89" t="s">
        <v>191</v>
      </c>
      <c r="C89" t="s">
        <v>192</v>
      </c>
      <c r="D89" t="s">
        <v>280</v>
      </c>
      <c r="E89" t="str">
        <f t="shared" si="1"/>
        <v>群馬県前橋市下阿内町</v>
      </c>
    </row>
    <row r="90" spans="1:5">
      <c r="A90">
        <v>3710842</v>
      </c>
      <c r="B90" t="s">
        <v>191</v>
      </c>
      <c r="C90" t="s">
        <v>192</v>
      </c>
      <c r="D90" t="s">
        <v>281</v>
      </c>
      <c r="E90" t="str">
        <f t="shared" si="1"/>
        <v>群馬県前橋市下石倉町</v>
      </c>
    </row>
    <row r="91" spans="1:5">
      <c r="A91">
        <v>3792152</v>
      </c>
      <c r="B91" t="s">
        <v>191</v>
      </c>
      <c r="C91" t="s">
        <v>192</v>
      </c>
      <c r="D91" t="s">
        <v>282</v>
      </c>
      <c r="E91" t="str">
        <f t="shared" si="1"/>
        <v>群馬県前橋市下大島町</v>
      </c>
    </row>
    <row r="92" spans="1:5">
      <c r="A92">
        <v>3792102</v>
      </c>
      <c r="B92" t="s">
        <v>191</v>
      </c>
      <c r="C92" t="s">
        <v>192</v>
      </c>
      <c r="D92" t="s">
        <v>283</v>
      </c>
      <c r="E92" t="str">
        <f t="shared" si="1"/>
        <v>群馬県前橋市下大屋町</v>
      </c>
    </row>
    <row r="93" spans="1:5">
      <c r="A93">
        <v>3710011</v>
      </c>
      <c r="B93" t="s">
        <v>191</v>
      </c>
      <c r="C93" t="s">
        <v>192</v>
      </c>
      <c r="D93" t="s">
        <v>284</v>
      </c>
      <c r="E93" t="str">
        <f t="shared" si="1"/>
        <v>群馬県前橋市下沖町</v>
      </c>
    </row>
    <row r="94" spans="1:5">
      <c r="A94">
        <v>3792144</v>
      </c>
      <c r="B94" t="s">
        <v>191</v>
      </c>
      <c r="C94" t="s">
        <v>192</v>
      </c>
      <c r="D94" t="s">
        <v>285</v>
      </c>
      <c r="E94" t="str">
        <f t="shared" si="1"/>
        <v>群馬県前橋市下川町</v>
      </c>
    </row>
    <row r="95" spans="1:5">
      <c r="A95">
        <v>3710031</v>
      </c>
      <c r="B95" t="s">
        <v>191</v>
      </c>
      <c r="C95" t="s">
        <v>192</v>
      </c>
      <c r="D95" t="s">
        <v>286</v>
      </c>
      <c r="E95" t="str">
        <f t="shared" si="1"/>
        <v>群馬県前橋市下小出町</v>
      </c>
    </row>
    <row r="96" spans="1:5">
      <c r="A96">
        <v>3710815</v>
      </c>
      <c r="B96" t="s">
        <v>191</v>
      </c>
      <c r="C96" t="s">
        <v>192</v>
      </c>
      <c r="D96" t="s">
        <v>287</v>
      </c>
      <c r="E96" t="str">
        <f t="shared" si="1"/>
        <v>群馬県前橋市下佐鳥町</v>
      </c>
    </row>
    <row r="97" spans="1:5">
      <c r="A97">
        <v>3710822</v>
      </c>
      <c r="B97" t="s">
        <v>191</v>
      </c>
      <c r="C97" t="s">
        <v>192</v>
      </c>
      <c r="D97" t="s">
        <v>288</v>
      </c>
      <c r="E97" t="str">
        <f t="shared" si="1"/>
        <v>群馬県前橋市下新田町</v>
      </c>
    </row>
    <row r="98" spans="1:5">
      <c r="A98">
        <v>3792151</v>
      </c>
      <c r="B98" t="s">
        <v>191</v>
      </c>
      <c r="C98" t="s">
        <v>192</v>
      </c>
      <c r="D98" t="s">
        <v>289</v>
      </c>
      <c r="E98" t="str">
        <f t="shared" si="1"/>
        <v>群馬県前橋市下長磯町</v>
      </c>
    </row>
    <row r="99" spans="1:5">
      <c r="A99">
        <v>3710054</v>
      </c>
      <c r="B99" t="s">
        <v>191</v>
      </c>
      <c r="C99" t="s">
        <v>192</v>
      </c>
      <c r="D99" t="s">
        <v>290</v>
      </c>
      <c r="E99" t="str">
        <f t="shared" si="1"/>
        <v>群馬県前橋市下細井町</v>
      </c>
    </row>
    <row r="100" spans="1:5">
      <c r="A100">
        <v>3792113</v>
      </c>
      <c r="B100" t="s">
        <v>191</v>
      </c>
      <c r="C100" t="s">
        <v>192</v>
      </c>
      <c r="D100" t="s">
        <v>291</v>
      </c>
      <c r="E100" t="str">
        <f t="shared" si="1"/>
        <v>群馬県前橋市下増田町</v>
      </c>
    </row>
    <row r="101" spans="1:5">
      <c r="A101">
        <v>3710016</v>
      </c>
      <c r="B101" t="s">
        <v>191</v>
      </c>
      <c r="C101" t="s">
        <v>192</v>
      </c>
      <c r="D101" t="s">
        <v>292</v>
      </c>
      <c r="E101" t="str">
        <f t="shared" si="1"/>
        <v>群馬県前橋市城東町</v>
      </c>
    </row>
    <row r="102" spans="1:5">
      <c r="A102">
        <v>3710034</v>
      </c>
      <c r="B102" t="s">
        <v>191</v>
      </c>
      <c r="C102" t="s">
        <v>192</v>
      </c>
      <c r="D102" t="s">
        <v>293</v>
      </c>
      <c r="E102" t="str">
        <f t="shared" si="1"/>
        <v>群馬県前橋市昭和町</v>
      </c>
    </row>
    <row r="103" spans="1:5">
      <c r="A103">
        <v>3710843</v>
      </c>
      <c r="B103" t="s">
        <v>191</v>
      </c>
      <c r="C103" t="s">
        <v>192</v>
      </c>
      <c r="D103" t="s">
        <v>294</v>
      </c>
      <c r="E103" t="str">
        <f t="shared" si="1"/>
        <v>群馬県前橋市新前橋町</v>
      </c>
    </row>
    <row r="104" spans="1:5">
      <c r="A104">
        <v>3710021</v>
      </c>
      <c r="B104" t="s">
        <v>191</v>
      </c>
      <c r="C104" t="s">
        <v>192</v>
      </c>
      <c r="D104" t="s">
        <v>295</v>
      </c>
      <c r="E104" t="str">
        <f t="shared" si="1"/>
        <v>群馬県前橋市住吉町</v>
      </c>
    </row>
    <row r="105" spans="1:5">
      <c r="A105">
        <v>3710047</v>
      </c>
      <c r="B105" t="s">
        <v>191</v>
      </c>
      <c r="C105" t="s">
        <v>192</v>
      </c>
      <c r="D105" t="s">
        <v>296</v>
      </c>
      <c r="E105" t="str">
        <f t="shared" si="1"/>
        <v>群馬県前橋市関根町</v>
      </c>
    </row>
    <row r="106" spans="1:5">
      <c r="A106">
        <v>3710853</v>
      </c>
      <c r="B106" t="s">
        <v>191</v>
      </c>
      <c r="C106" t="s">
        <v>192</v>
      </c>
      <c r="D106" t="s">
        <v>297</v>
      </c>
      <c r="E106" t="str">
        <f t="shared" si="1"/>
        <v>群馬県前橋市総社町</v>
      </c>
    </row>
    <row r="107" spans="1:5">
      <c r="A107">
        <v>3710851</v>
      </c>
      <c r="B107" t="s">
        <v>191</v>
      </c>
      <c r="C107" t="s">
        <v>192</v>
      </c>
      <c r="D107" t="s">
        <v>298</v>
      </c>
      <c r="E107" t="str">
        <f t="shared" si="1"/>
        <v>群馬県前橋市総社町植野</v>
      </c>
    </row>
    <row r="108" spans="1:5">
      <c r="A108">
        <v>3710858</v>
      </c>
      <c r="B108" t="s">
        <v>191</v>
      </c>
      <c r="C108" t="s">
        <v>192</v>
      </c>
      <c r="D108" t="s">
        <v>299</v>
      </c>
      <c r="E108" t="str">
        <f t="shared" si="1"/>
        <v>群馬県前橋市総社町桜が丘</v>
      </c>
    </row>
    <row r="109" spans="1:5">
      <c r="A109">
        <v>3710852</v>
      </c>
      <c r="B109" t="s">
        <v>191</v>
      </c>
      <c r="C109" t="s">
        <v>192</v>
      </c>
      <c r="D109" t="s">
        <v>300</v>
      </c>
      <c r="E109" t="str">
        <f t="shared" si="1"/>
        <v>群馬県前橋市総社町総社</v>
      </c>
    </row>
    <row r="110" spans="1:5">
      <c r="A110">
        <v>3710856</v>
      </c>
      <c r="B110" t="s">
        <v>191</v>
      </c>
      <c r="C110" t="s">
        <v>192</v>
      </c>
      <c r="D110" t="s">
        <v>301</v>
      </c>
      <c r="E110" t="str">
        <f t="shared" si="1"/>
        <v>群馬県前橋市総社町高井</v>
      </c>
    </row>
    <row r="111" spans="1:5">
      <c r="A111">
        <v>3710857</v>
      </c>
      <c r="B111" t="s">
        <v>191</v>
      </c>
      <c r="C111" t="s">
        <v>192</v>
      </c>
      <c r="D111" t="s">
        <v>302</v>
      </c>
      <c r="E111" t="str">
        <f t="shared" si="1"/>
        <v>群馬県前橋市高井町</v>
      </c>
    </row>
    <row r="112" spans="1:5">
      <c r="A112">
        <v>3710123</v>
      </c>
      <c r="B112" t="s">
        <v>191</v>
      </c>
      <c r="C112" t="s">
        <v>192</v>
      </c>
      <c r="D112" t="s">
        <v>303</v>
      </c>
      <c r="E112" t="str">
        <f t="shared" si="1"/>
        <v>群馬県前橋市高花台</v>
      </c>
    </row>
    <row r="113" spans="1:5">
      <c r="A113">
        <v>3710235</v>
      </c>
      <c r="B113" t="s">
        <v>191</v>
      </c>
      <c r="C113" t="s">
        <v>192</v>
      </c>
      <c r="D113" t="s">
        <v>304</v>
      </c>
      <c r="E113" t="str">
        <f t="shared" si="1"/>
        <v>群馬県前橋市滝窪町</v>
      </c>
    </row>
    <row r="114" spans="1:5">
      <c r="A114">
        <v>3710048</v>
      </c>
      <c r="B114" t="s">
        <v>191</v>
      </c>
      <c r="C114" t="s">
        <v>192</v>
      </c>
      <c r="D114" t="s">
        <v>305</v>
      </c>
      <c r="E114" t="str">
        <f t="shared" si="1"/>
        <v>群馬県前橋市田口町</v>
      </c>
    </row>
    <row r="115" spans="1:5">
      <c r="A115">
        <v>3710022</v>
      </c>
      <c r="B115" t="s">
        <v>191</v>
      </c>
      <c r="C115" t="s">
        <v>192</v>
      </c>
      <c r="D115" t="s">
        <v>306</v>
      </c>
      <c r="E115" t="str">
        <f t="shared" si="1"/>
        <v>群馬県前橋市千代田町</v>
      </c>
    </row>
    <row r="116" spans="1:5">
      <c r="A116">
        <v>3710003</v>
      </c>
      <c r="B116" t="s">
        <v>191</v>
      </c>
      <c r="C116" t="s">
        <v>192</v>
      </c>
      <c r="D116" t="s">
        <v>307</v>
      </c>
      <c r="E116" t="str">
        <f t="shared" si="1"/>
        <v>群馬県前橋市堤町</v>
      </c>
    </row>
    <row r="117" spans="1:5">
      <c r="A117">
        <v>3792108</v>
      </c>
      <c r="B117" t="s">
        <v>191</v>
      </c>
      <c r="C117" t="s">
        <v>192</v>
      </c>
      <c r="D117" t="s">
        <v>308</v>
      </c>
      <c r="E117" t="str">
        <f t="shared" si="1"/>
        <v>群馬県前橋市鶴が谷町</v>
      </c>
    </row>
    <row r="118" spans="1:5">
      <c r="A118">
        <v>3792141</v>
      </c>
      <c r="B118" t="s">
        <v>191</v>
      </c>
      <c r="C118" t="s">
        <v>192</v>
      </c>
      <c r="D118" t="s">
        <v>309</v>
      </c>
      <c r="E118" t="str">
        <f t="shared" si="1"/>
        <v>群馬県前橋市鶴光路町</v>
      </c>
    </row>
    <row r="119" spans="1:5">
      <c r="A119">
        <v>3710824</v>
      </c>
      <c r="B119" t="s">
        <v>191</v>
      </c>
      <c r="C119" t="s">
        <v>192</v>
      </c>
      <c r="D119" t="s">
        <v>310</v>
      </c>
      <c r="E119" t="str">
        <f t="shared" si="1"/>
        <v>群馬県前橋市稲荷新田町</v>
      </c>
    </row>
    <row r="120" spans="1:5">
      <c r="A120">
        <v>3792135</v>
      </c>
      <c r="B120" t="s">
        <v>191</v>
      </c>
      <c r="C120" t="s">
        <v>192</v>
      </c>
      <c r="D120" t="s">
        <v>311</v>
      </c>
      <c r="E120" t="str">
        <f t="shared" si="1"/>
        <v>群馬県前橋市徳丸町</v>
      </c>
    </row>
    <row r="121" spans="1:5">
      <c r="A121">
        <v>3710131</v>
      </c>
      <c r="B121" t="s">
        <v>191</v>
      </c>
      <c r="C121" t="s">
        <v>192</v>
      </c>
      <c r="D121" t="s">
        <v>312</v>
      </c>
      <c r="E121" t="str">
        <f t="shared" si="1"/>
        <v>群馬県前橋市鳥取町</v>
      </c>
    </row>
    <row r="122" spans="1:5">
      <c r="A122">
        <v>3792161</v>
      </c>
      <c r="B122" t="s">
        <v>191</v>
      </c>
      <c r="C122" t="s">
        <v>192</v>
      </c>
      <c r="D122" t="s">
        <v>313</v>
      </c>
      <c r="E122" t="str">
        <f t="shared" si="1"/>
        <v>群馬県前橋市富田町</v>
      </c>
    </row>
    <row r="123" spans="1:5">
      <c r="A123">
        <v>3710845</v>
      </c>
      <c r="B123" t="s">
        <v>191</v>
      </c>
      <c r="C123" t="s">
        <v>192</v>
      </c>
      <c r="D123" t="s">
        <v>314</v>
      </c>
      <c r="E123" t="str">
        <f t="shared" si="1"/>
        <v>群馬県前橋市鳥羽町</v>
      </c>
    </row>
    <row r="124" spans="1:5">
      <c r="A124">
        <v>3710855</v>
      </c>
      <c r="B124" t="s">
        <v>191</v>
      </c>
      <c r="C124" t="s">
        <v>192</v>
      </c>
      <c r="D124" t="s">
        <v>315</v>
      </c>
      <c r="E124" t="str">
        <f t="shared" si="1"/>
        <v>群馬県前橋市問屋町</v>
      </c>
    </row>
    <row r="125" spans="1:5">
      <c r="A125">
        <v>3710241</v>
      </c>
      <c r="B125" t="s">
        <v>191</v>
      </c>
      <c r="C125" t="s">
        <v>192</v>
      </c>
      <c r="D125" t="s">
        <v>316</v>
      </c>
      <c r="E125" t="str">
        <f t="shared" si="1"/>
        <v>群馬県前橋市苗ケ島町</v>
      </c>
    </row>
    <row r="126" spans="1:5">
      <c r="A126">
        <v>3792133</v>
      </c>
      <c r="B126" t="s">
        <v>191</v>
      </c>
      <c r="C126" t="s">
        <v>192</v>
      </c>
      <c r="D126" t="s">
        <v>317</v>
      </c>
      <c r="E126" t="str">
        <f t="shared" si="1"/>
        <v>群馬県前橋市中内町</v>
      </c>
    </row>
    <row r="127" spans="1:5">
      <c r="A127">
        <v>3710043</v>
      </c>
      <c r="B127" t="s">
        <v>191</v>
      </c>
      <c r="C127" t="s">
        <v>192</v>
      </c>
      <c r="D127" t="s">
        <v>318</v>
      </c>
      <c r="E127" t="str">
        <f t="shared" si="1"/>
        <v>群馬県前橋市南橘町</v>
      </c>
    </row>
    <row r="128" spans="1:5">
      <c r="A128">
        <v>3792143</v>
      </c>
      <c r="B128" t="s">
        <v>191</v>
      </c>
      <c r="C128" t="s">
        <v>192</v>
      </c>
      <c r="D128" t="s">
        <v>319</v>
      </c>
      <c r="E128" t="str">
        <f t="shared" si="1"/>
        <v>群馬県前橋市新堀町</v>
      </c>
    </row>
    <row r="129" spans="1:5">
      <c r="A129">
        <v>3792104</v>
      </c>
      <c r="B129" t="s">
        <v>191</v>
      </c>
      <c r="C129" t="s">
        <v>192</v>
      </c>
      <c r="D129" t="s">
        <v>320</v>
      </c>
      <c r="E129" t="str">
        <f t="shared" si="1"/>
        <v>群馬県前橋市西大室町</v>
      </c>
    </row>
    <row r="130" spans="1:5">
      <c r="A130">
        <v>3710013</v>
      </c>
      <c r="B130" t="s">
        <v>191</v>
      </c>
      <c r="C130" t="s">
        <v>192</v>
      </c>
      <c r="D130" t="s">
        <v>321</v>
      </c>
      <c r="E130" t="str">
        <f t="shared" si="1"/>
        <v>群馬県前橋市西片貝町</v>
      </c>
    </row>
    <row r="131" spans="1:5">
      <c r="A131">
        <v>3792131</v>
      </c>
      <c r="B131" t="s">
        <v>191</v>
      </c>
      <c r="C131" t="s">
        <v>192</v>
      </c>
      <c r="D131" t="s">
        <v>322</v>
      </c>
      <c r="E131" t="str">
        <f t="shared" ref="E131:E194" si="2">_xlfn.TEXTJOIN(,,B131,C131,D131)</f>
        <v>群馬県前橋市西善町</v>
      </c>
    </row>
    <row r="132" spans="1:5">
      <c r="A132">
        <v>3710042</v>
      </c>
      <c r="B132" t="s">
        <v>191</v>
      </c>
      <c r="C132" t="s">
        <v>192</v>
      </c>
      <c r="D132" t="s">
        <v>323</v>
      </c>
      <c r="E132" t="str">
        <f t="shared" si="2"/>
        <v>群馬県前橋市日輪寺町</v>
      </c>
    </row>
    <row r="133" spans="1:5">
      <c r="A133">
        <v>3792117</v>
      </c>
      <c r="B133" t="s">
        <v>191</v>
      </c>
      <c r="C133" t="s">
        <v>192</v>
      </c>
      <c r="D133" t="s">
        <v>324</v>
      </c>
      <c r="E133" t="str">
        <f t="shared" si="2"/>
        <v>群馬県前橋市二之宮町</v>
      </c>
    </row>
    <row r="134" spans="1:5">
      <c r="A134">
        <v>3710817</v>
      </c>
      <c r="B134" t="s">
        <v>191</v>
      </c>
      <c r="C134" t="s">
        <v>192</v>
      </c>
      <c r="D134" t="s">
        <v>325</v>
      </c>
      <c r="E134" t="str">
        <f t="shared" si="2"/>
        <v>群馬県前橋市ぬで島町</v>
      </c>
    </row>
    <row r="135" spans="1:5">
      <c r="A135">
        <v>3792166</v>
      </c>
      <c r="B135" t="s">
        <v>191</v>
      </c>
      <c r="C135" t="s">
        <v>192</v>
      </c>
      <c r="D135" t="s">
        <v>326</v>
      </c>
      <c r="E135" t="str">
        <f t="shared" si="2"/>
        <v>群馬県前橋市野中町</v>
      </c>
    </row>
    <row r="136" spans="1:5">
      <c r="A136">
        <v>3710133</v>
      </c>
      <c r="B136" t="s">
        <v>191</v>
      </c>
      <c r="C136" t="s">
        <v>192</v>
      </c>
      <c r="D136" t="s">
        <v>327</v>
      </c>
      <c r="E136" t="str">
        <f t="shared" si="2"/>
        <v>群馬県前橋市端気町</v>
      </c>
    </row>
    <row r="137" spans="1:5">
      <c r="A137">
        <v>3710837</v>
      </c>
      <c r="B137" t="s">
        <v>191</v>
      </c>
      <c r="C137" t="s">
        <v>192</v>
      </c>
      <c r="D137" t="s">
        <v>328</v>
      </c>
      <c r="E137" t="str">
        <f t="shared" si="2"/>
        <v>群馬県前橋市箱田町</v>
      </c>
    </row>
    <row r="138" spans="1:5">
      <c r="A138">
        <v>3710244</v>
      </c>
      <c r="B138" t="s">
        <v>191</v>
      </c>
      <c r="C138" t="s">
        <v>192</v>
      </c>
      <c r="D138" t="s">
        <v>329</v>
      </c>
      <c r="E138" t="str">
        <f t="shared" si="2"/>
        <v>群馬県前橋市鼻毛石町</v>
      </c>
    </row>
    <row r="139" spans="1:5">
      <c r="A139">
        <v>3710242</v>
      </c>
      <c r="B139" t="s">
        <v>191</v>
      </c>
      <c r="C139" t="s">
        <v>192</v>
      </c>
      <c r="D139" t="s">
        <v>330</v>
      </c>
      <c r="E139" t="str">
        <f t="shared" si="2"/>
        <v>群馬県前橋市馬場町</v>
      </c>
    </row>
    <row r="140" spans="1:5">
      <c r="A140">
        <v>3792164</v>
      </c>
      <c r="B140" t="s">
        <v>191</v>
      </c>
      <c r="C140" t="s">
        <v>192</v>
      </c>
      <c r="D140" t="s">
        <v>331</v>
      </c>
      <c r="E140" t="str">
        <f t="shared" si="2"/>
        <v>群馬県前橋市東上野町</v>
      </c>
    </row>
    <row r="141" spans="1:5">
      <c r="A141">
        <v>3792105</v>
      </c>
      <c r="B141" t="s">
        <v>191</v>
      </c>
      <c r="C141" t="s">
        <v>192</v>
      </c>
      <c r="D141" t="s">
        <v>332</v>
      </c>
      <c r="E141" t="str">
        <f t="shared" si="2"/>
        <v>群馬県前橋市東大室町</v>
      </c>
    </row>
    <row r="142" spans="1:5">
      <c r="A142">
        <v>3710012</v>
      </c>
      <c r="B142" t="s">
        <v>191</v>
      </c>
      <c r="C142" t="s">
        <v>192</v>
      </c>
      <c r="D142" t="s">
        <v>333</v>
      </c>
      <c r="E142" t="str">
        <f t="shared" si="2"/>
        <v>群馬県前橋市東片貝町</v>
      </c>
    </row>
    <row r="143" spans="1:5">
      <c r="A143">
        <v>3710234</v>
      </c>
      <c r="B143" t="s">
        <v>191</v>
      </c>
      <c r="C143" t="s">
        <v>192</v>
      </c>
      <c r="D143" t="s">
        <v>334</v>
      </c>
      <c r="E143" t="str">
        <f t="shared" si="2"/>
        <v>群馬県前橋市東金丸町</v>
      </c>
    </row>
    <row r="144" spans="1:5">
      <c r="A144">
        <v>3792132</v>
      </c>
      <c r="B144" t="s">
        <v>191</v>
      </c>
      <c r="C144" t="s">
        <v>192</v>
      </c>
      <c r="D144" t="s">
        <v>335</v>
      </c>
      <c r="E144" t="str">
        <f t="shared" si="2"/>
        <v>群馬県前橋市東善町</v>
      </c>
    </row>
    <row r="145" spans="1:5">
      <c r="A145">
        <v>3710833</v>
      </c>
      <c r="B145" t="s">
        <v>191</v>
      </c>
      <c r="C145" t="s">
        <v>192</v>
      </c>
      <c r="D145" t="s">
        <v>336</v>
      </c>
      <c r="E145" t="str">
        <f t="shared" si="2"/>
        <v>群馬県前橋市光が丘町</v>
      </c>
    </row>
    <row r="146" spans="1:5">
      <c r="A146">
        <v>3710221</v>
      </c>
      <c r="B146" t="s">
        <v>191</v>
      </c>
      <c r="C146" t="s">
        <v>192</v>
      </c>
      <c r="D146" t="s">
        <v>337</v>
      </c>
      <c r="E146" t="str">
        <f t="shared" si="2"/>
        <v>群馬県前橋市樋越町</v>
      </c>
    </row>
    <row r="147" spans="1:5">
      <c r="A147">
        <v>3710017</v>
      </c>
      <c r="B147" t="s">
        <v>191</v>
      </c>
      <c r="C147" t="s">
        <v>192</v>
      </c>
      <c r="D147" t="s">
        <v>338</v>
      </c>
      <c r="E147" t="str">
        <f t="shared" si="2"/>
        <v>群馬県前橋市日吉町</v>
      </c>
    </row>
    <row r="148" spans="1:5">
      <c r="A148">
        <v>3710812</v>
      </c>
      <c r="B148" t="s">
        <v>191</v>
      </c>
      <c r="C148" t="s">
        <v>192</v>
      </c>
      <c r="D148" t="s">
        <v>339</v>
      </c>
      <c r="E148" t="str">
        <f t="shared" si="2"/>
        <v>群馬県前橋市広瀬町</v>
      </c>
    </row>
    <row r="149" spans="1:5">
      <c r="A149">
        <v>3710101</v>
      </c>
      <c r="B149" t="s">
        <v>191</v>
      </c>
      <c r="C149" t="s">
        <v>192</v>
      </c>
      <c r="D149" t="s">
        <v>340</v>
      </c>
      <c r="E149" t="str">
        <f t="shared" si="2"/>
        <v>群馬県前橋市富士見町赤城山</v>
      </c>
    </row>
    <row r="150" spans="1:5">
      <c r="A150">
        <v>3710105</v>
      </c>
      <c r="B150" t="s">
        <v>191</v>
      </c>
      <c r="C150" t="s">
        <v>192</v>
      </c>
      <c r="D150" t="s">
        <v>341</v>
      </c>
      <c r="E150" t="str">
        <f t="shared" si="2"/>
        <v>群馬県前橋市富士見町石井</v>
      </c>
    </row>
    <row r="151" spans="1:5">
      <c r="A151">
        <v>3710106</v>
      </c>
      <c r="B151" t="s">
        <v>191</v>
      </c>
      <c r="C151" t="s">
        <v>192</v>
      </c>
      <c r="D151" t="s">
        <v>342</v>
      </c>
      <c r="E151" t="str">
        <f t="shared" si="2"/>
        <v>群馬県前橋市富士見町市之木場</v>
      </c>
    </row>
    <row r="152" spans="1:5">
      <c r="A152">
        <v>3710113</v>
      </c>
      <c r="B152" t="s">
        <v>191</v>
      </c>
      <c r="C152" t="s">
        <v>192</v>
      </c>
      <c r="D152" t="s">
        <v>343</v>
      </c>
      <c r="E152" t="str">
        <f t="shared" si="2"/>
        <v>群馬県前橋市富士見町漆窪</v>
      </c>
    </row>
    <row r="153" spans="1:5">
      <c r="A153">
        <v>3710115</v>
      </c>
      <c r="B153" t="s">
        <v>191</v>
      </c>
      <c r="C153" t="s">
        <v>192</v>
      </c>
      <c r="D153" t="s">
        <v>344</v>
      </c>
      <c r="E153" t="str">
        <f t="shared" si="2"/>
        <v>群馬県前橋市富士見町小沢</v>
      </c>
    </row>
    <row r="154" spans="1:5">
      <c r="A154">
        <v>3710103</v>
      </c>
      <c r="B154" t="s">
        <v>191</v>
      </c>
      <c r="C154" t="s">
        <v>192</v>
      </c>
      <c r="D154" t="s">
        <v>345</v>
      </c>
      <c r="E154" t="str">
        <f t="shared" si="2"/>
        <v>群馬県前橋市富士見町小暮</v>
      </c>
    </row>
    <row r="155" spans="1:5">
      <c r="A155">
        <v>3710111</v>
      </c>
      <c r="B155" t="s">
        <v>191</v>
      </c>
      <c r="C155" t="s">
        <v>192</v>
      </c>
      <c r="D155" t="s">
        <v>346</v>
      </c>
      <c r="E155" t="str">
        <f t="shared" si="2"/>
        <v>群馬県前橋市富士見町米野</v>
      </c>
    </row>
    <row r="156" spans="1:5">
      <c r="A156">
        <v>3710114</v>
      </c>
      <c r="B156" t="s">
        <v>191</v>
      </c>
      <c r="C156" t="s">
        <v>192</v>
      </c>
      <c r="D156" t="s">
        <v>347</v>
      </c>
      <c r="E156" t="str">
        <f t="shared" si="2"/>
        <v>群馬県前橋市富士見町田島</v>
      </c>
    </row>
    <row r="157" spans="1:5">
      <c r="A157">
        <v>3710104</v>
      </c>
      <c r="B157" t="s">
        <v>191</v>
      </c>
      <c r="C157" t="s">
        <v>192</v>
      </c>
      <c r="D157" t="s">
        <v>348</v>
      </c>
      <c r="E157" t="str">
        <f t="shared" si="2"/>
        <v>群馬県前橋市富士見町時沢</v>
      </c>
    </row>
    <row r="158" spans="1:5">
      <c r="A158">
        <v>3710116</v>
      </c>
      <c r="B158" t="s">
        <v>191</v>
      </c>
      <c r="C158" t="s">
        <v>192</v>
      </c>
      <c r="D158" t="s">
        <v>349</v>
      </c>
      <c r="E158" t="str">
        <f t="shared" si="2"/>
        <v>群馬県前橋市富士見町原之郷</v>
      </c>
    </row>
    <row r="159" spans="1:5">
      <c r="A159">
        <v>3710112</v>
      </c>
      <c r="B159" t="s">
        <v>191</v>
      </c>
      <c r="C159" t="s">
        <v>192</v>
      </c>
      <c r="D159" t="s">
        <v>350</v>
      </c>
      <c r="E159" t="str">
        <f t="shared" si="2"/>
        <v>群馬県前橋市富士見町引田</v>
      </c>
    </row>
    <row r="160" spans="1:5">
      <c r="A160">
        <v>3710102</v>
      </c>
      <c r="B160" t="s">
        <v>191</v>
      </c>
      <c r="C160" t="s">
        <v>192</v>
      </c>
      <c r="D160" t="s">
        <v>351</v>
      </c>
      <c r="E160" t="str">
        <f t="shared" si="2"/>
        <v>群馬県前橋市富士見町皆沢</v>
      </c>
    </row>
    <row r="161" spans="1:5">
      <c r="A161">
        <v>3710107</v>
      </c>
      <c r="B161" t="s">
        <v>191</v>
      </c>
      <c r="C161" t="s">
        <v>192</v>
      </c>
      <c r="D161" t="s">
        <v>352</v>
      </c>
      <c r="E161" t="str">
        <f t="shared" si="2"/>
        <v>群馬県前橋市富士見町山口</v>
      </c>
    </row>
    <row r="162" spans="1:5">
      <c r="A162">
        <v>3710117</v>
      </c>
      <c r="B162" t="s">
        <v>191</v>
      </c>
      <c r="C162" t="s">
        <v>192</v>
      </c>
      <c r="D162" t="s">
        <v>353</v>
      </c>
      <c r="E162" t="str">
        <f t="shared" si="2"/>
        <v>群馬県前橋市富士見町横室</v>
      </c>
    </row>
    <row r="163" spans="1:5">
      <c r="A163">
        <v>3710844</v>
      </c>
      <c r="B163" t="s">
        <v>191</v>
      </c>
      <c r="C163" t="s">
        <v>192</v>
      </c>
      <c r="D163" t="s">
        <v>354</v>
      </c>
      <c r="E163" t="str">
        <f t="shared" si="2"/>
        <v>群馬県前橋市古市町</v>
      </c>
    </row>
    <row r="164" spans="1:5">
      <c r="A164">
        <v>3710801</v>
      </c>
      <c r="B164" t="s">
        <v>191</v>
      </c>
      <c r="C164" t="s">
        <v>192</v>
      </c>
      <c r="D164" t="s">
        <v>355</v>
      </c>
      <c r="E164" t="str">
        <f t="shared" si="2"/>
        <v>群馬県前橋市文京町</v>
      </c>
    </row>
    <row r="165" spans="1:5">
      <c r="A165">
        <v>3710027</v>
      </c>
      <c r="B165" t="s">
        <v>191</v>
      </c>
      <c r="C165" t="s">
        <v>192</v>
      </c>
      <c r="D165" t="s">
        <v>356</v>
      </c>
      <c r="E165" t="str">
        <f t="shared" si="2"/>
        <v>群馬県前橋市平和町</v>
      </c>
    </row>
    <row r="166" spans="1:5">
      <c r="A166">
        <v>3792136</v>
      </c>
      <c r="B166" t="s">
        <v>191</v>
      </c>
      <c r="C166" t="s">
        <v>192</v>
      </c>
      <c r="D166" t="s">
        <v>357</v>
      </c>
      <c r="E166" t="str">
        <f t="shared" si="2"/>
        <v>群馬県前橋市房丸町</v>
      </c>
    </row>
    <row r="167" spans="1:5">
      <c r="A167">
        <v>3710231</v>
      </c>
      <c r="B167" t="s">
        <v>191</v>
      </c>
      <c r="C167" t="s">
        <v>192</v>
      </c>
      <c r="D167" t="s">
        <v>358</v>
      </c>
      <c r="E167" t="str">
        <f t="shared" si="2"/>
        <v>群馬県前橋市堀越町</v>
      </c>
    </row>
    <row r="168" spans="1:5">
      <c r="A168">
        <v>3710005</v>
      </c>
      <c r="B168" t="s">
        <v>191</v>
      </c>
      <c r="C168" t="s">
        <v>192</v>
      </c>
      <c r="D168" t="s">
        <v>359</v>
      </c>
      <c r="E168" t="str">
        <f t="shared" si="2"/>
        <v>群馬県前橋市堀之下町</v>
      </c>
    </row>
    <row r="169" spans="1:5">
      <c r="A169">
        <v>3710023</v>
      </c>
      <c r="B169" t="s">
        <v>191</v>
      </c>
      <c r="C169" t="s">
        <v>192</v>
      </c>
      <c r="D169" t="s">
        <v>360</v>
      </c>
      <c r="E169" t="str">
        <f t="shared" si="2"/>
        <v>群馬県前橋市本町</v>
      </c>
    </row>
    <row r="170" spans="1:5">
      <c r="A170">
        <v>3710835</v>
      </c>
      <c r="B170" t="s">
        <v>191</v>
      </c>
      <c r="C170" t="s">
        <v>192</v>
      </c>
      <c r="D170" t="s">
        <v>361</v>
      </c>
      <c r="E170" t="str">
        <f t="shared" si="2"/>
        <v>群馬県前橋市前箱田町</v>
      </c>
    </row>
    <row r="171" spans="1:5">
      <c r="A171">
        <v>3710015</v>
      </c>
      <c r="B171" t="s">
        <v>191</v>
      </c>
      <c r="C171" t="s">
        <v>192</v>
      </c>
      <c r="D171" t="s">
        <v>362</v>
      </c>
      <c r="E171" t="str">
        <f t="shared" si="2"/>
        <v>群馬県前橋市三河町</v>
      </c>
    </row>
    <row r="172" spans="1:5">
      <c r="A172">
        <v>3710018</v>
      </c>
      <c r="B172" t="s">
        <v>191</v>
      </c>
      <c r="C172" t="s">
        <v>192</v>
      </c>
      <c r="D172" t="s">
        <v>363</v>
      </c>
      <c r="E172" t="str">
        <f t="shared" si="2"/>
        <v>群馬県前橋市三俣町</v>
      </c>
    </row>
    <row r="173" spans="1:5">
      <c r="A173">
        <v>3710045</v>
      </c>
      <c r="B173" t="s">
        <v>191</v>
      </c>
      <c r="C173" t="s">
        <v>192</v>
      </c>
      <c r="D173" t="s">
        <v>364</v>
      </c>
      <c r="E173" t="str">
        <f t="shared" si="2"/>
        <v>群馬県前橋市緑が丘町</v>
      </c>
    </row>
    <row r="174" spans="1:5">
      <c r="A174">
        <v>3710805</v>
      </c>
      <c r="B174" t="s">
        <v>191</v>
      </c>
      <c r="C174" t="s">
        <v>192</v>
      </c>
      <c r="D174" t="s">
        <v>365</v>
      </c>
      <c r="E174" t="str">
        <f t="shared" si="2"/>
        <v>群馬県前橋市南町</v>
      </c>
    </row>
    <row r="175" spans="1:5">
      <c r="A175">
        <v>3710125</v>
      </c>
      <c r="B175" t="s">
        <v>191</v>
      </c>
      <c r="C175" t="s">
        <v>192</v>
      </c>
      <c r="D175" t="s">
        <v>366</v>
      </c>
      <c r="E175" t="str">
        <f t="shared" si="2"/>
        <v>群馬県前橋市嶺町</v>
      </c>
    </row>
    <row r="176" spans="1:5">
      <c r="A176">
        <v>3710814</v>
      </c>
      <c r="B176" t="s">
        <v>191</v>
      </c>
      <c r="C176" t="s">
        <v>192</v>
      </c>
      <c r="D176" t="s">
        <v>367</v>
      </c>
      <c r="E176" t="str">
        <f t="shared" si="2"/>
        <v>群馬県前橋市宮地町</v>
      </c>
    </row>
    <row r="177" spans="1:5">
      <c r="A177">
        <v>3710247</v>
      </c>
      <c r="B177" t="s">
        <v>191</v>
      </c>
      <c r="C177" t="s">
        <v>192</v>
      </c>
      <c r="D177" t="s">
        <v>368</v>
      </c>
      <c r="E177" t="str">
        <f t="shared" si="2"/>
        <v>群馬県前橋市三夜沢町</v>
      </c>
    </row>
    <row r="178" spans="1:5">
      <c r="A178">
        <v>3710232</v>
      </c>
      <c r="B178" t="s">
        <v>191</v>
      </c>
      <c r="C178" t="s">
        <v>192</v>
      </c>
      <c r="D178" t="s">
        <v>369</v>
      </c>
      <c r="E178" t="str">
        <f t="shared" si="2"/>
        <v>群馬県前橋市茂木町</v>
      </c>
    </row>
    <row r="179" spans="1:5">
      <c r="A179">
        <v>3710846</v>
      </c>
      <c r="B179" t="s">
        <v>191</v>
      </c>
      <c r="C179" t="s">
        <v>192</v>
      </c>
      <c r="D179" t="s">
        <v>370</v>
      </c>
      <c r="E179" t="str">
        <f t="shared" si="2"/>
        <v>群馬県前橋市元総社町</v>
      </c>
    </row>
    <row r="180" spans="1:5">
      <c r="A180">
        <v>3710233</v>
      </c>
      <c r="B180" t="s">
        <v>191</v>
      </c>
      <c r="C180" t="s">
        <v>192</v>
      </c>
      <c r="D180" t="s">
        <v>371</v>
      </c>
      <c r="E180" t="str">
        <f t="shared" si="2"/>
        <v>群馬県前橋市横沢町</v>
      </c>
    </row>
    <row r="181" spans="1:5">
      <c r="A181">
        <v>3792145</v>
      </c>
      <c r="B181" t="s">
        <v>191</v>
      </c>
      <c r="C181" t="s">
        <v>192</v>
      </c>
      <c r="D181" t="s">
        <v>372</v>
      </c>
      <c r="E181" t="str">
        <f t="shared" si="2"/>
        <v>群馬県前橋市横手町</v>
      </c>
    </row>
    <row r="182" spans="1:5">
      <c r="A182">
        <v>3792134</v>
      </c>
      <c r="B182" t="s">
        <v>191</v>
      </c>
      <c r="C182" t="s">
        <v>192</v>
      </c>
      <c r="D182" t="s">
        <v>373</v>
      </c>
      <c r="E182" t="str">
        <f t="shared" si="2"/>
        <v>群馬県前橋市力丸町</v>
      </c>
    </row>
    <row r="183" spans="1:5">
      <c r="A183">
        <v>3710057</v>
      </c>
      <c r="B183" t="s">
        <v>191</v>
      </c>
      <c r="C183" t="s">
        <v>192</v>
      </c>
      <c r="D183" t="s">
        <v>374</v>
      </c>
      <c r="E183" t="str">
        <f t="shared" si="2"/>
        <v>群馬県前橋市龍蔵寺町</v>
      </c>
    </row>
    <row r="184" spans="1:5">
      <c r="A184">
        <v>3710804</v>
      </c>
      <c r="B184" t="s">
        <v>191</v>
      </c>
      <c r="C184" t="s">
        <v>192</v>
      </c>
      <c r="D184" t="s">
        <v>375</v>
      </c>
      <c r="E184" t="str">
        <f t="shared" si="2"/>
        <v>群馬県前橋市六供町</v>
      </c>
    </row>
    <row r="185" spans="1:5">
      <c r="A185">
        <v>3710032</v>
      </c>
      <c r="B185" t="s">
        <v>191</v>
      </c>
      <c r="C185" t="s">
        <v>192</v>
      </c>
      <c r="D185" t="s">
        <v>376</v>
      </c>
      <c r="E185" t="str">
        <f t="shared" si="2"/>
        <v>群馬県前橋市若宮町</v>
      </c>
    </row>
    <row r="186" spans="1:5">
      <c r="A186">
        <v>3700000</v>
      </c>
      <c r="B186" t="s">
        <v>191</v>
      </c>
      <c r="C186" t="s">
        <v>377</v>
      </c>
      <c r="D186" t="s">
        <v>193</v>
      </c>
      <c r="E186" t="str">
        <f t="shared" si="2"/>
        <v>群馬県高崎市以下に掲載がない場合</v>
      </c>
    </row>
    <row r="187" spans="1:5">
      <c r="A187">
        <v>3700811</v>
      </c>
      <c r="B187" t="s">
        <v>191</v>
      </c>
      <c r="C187" t="s">
        <v>377</v>
      </c>
      <c r="D187" t="s">
        <v>378</v>
      </c>
      <c r="E187" t="str">
        <f t="shared" si="2"/>
        <v>群馬県高崎市相生町</v>
      </c>
    </row>
    <row r="188" spans="1:5">
      <c r="A188">
        <v>3700818</v>
      </c>
      <c r="B188" t="s">
        <v>191</v>
      </c>
      <c r="C188" t="s">
        <v>377</v>
      </c>
      <c r="D188" t="s">
        <v>379</v>
      </c>
      <c r="E188" t="str">
        <f t="shared" si="2"/>
        <v>群馬県高崎市赤坂町</v>
      </c>
    </row>
    <row r="189" spans="1:5">
      <c r="A189">
        <v>3701211</v>
      </c>
      <c r="B189" t="s">
        <v>191</v>
      </c>
      <c r="C189" t="s">
        <v>377</v>
      </c>
      <c r="D189" t="s">
        <v>380</v>
      </c>
      <c r="E189" t="str">
        <f t="shared" si="2"/>
        <v>群馬県高崎市阿久津町</v>
      </c>
    </row>
    <row r="190" spans="1:5">
      <c r="A190">
        <v>3700052</v>
      </c>
      <c r="B190" t="s">
        <v>191</v>
      </c>
      <c r="C190" t="s">
        <v>377</v>
      </c>
      <c r="D190" t="s">
        <v>381</v>
      </c>
      <c r="E190" t="str">
        <f t="shared" si="2"/>
        <v>群馬県高崎市旭町</v>
      </c>
    </row>
    <row r="191" spans="1:5">
      <c r="A191">
        <v>3703531</v>
      </c>
      <c r="B191" t="s">
        <v>191</v>
      </c>
      <c r="C191" t="s">
        <v>377</v>
      </c>
      <c r="D191" t="s">
        <v>382</v>
      </c>
      <c r="E191" t="str">
        <f t="shared" si="2"/>
        <v>群馬県高崎市足門町</v>
      </c>
    </row>
    <row r="192" spans="1:5">
      <c r="A192">
        <v>3700045</v>
      </c>
      <c r="B192" t="s">
        <v>191</v>
      </c>
      <c r="C192" t="s">
        <v>377</v>
      </c>
      <c r="D192" t="s">
        <v>383</v>
      </c>
      <c r="E192" t="str">
        <f t="shared" si="2"/>
        <v>群馬県高崎市東町</v>
      </c>
    </row>
    <row r="193" spans="1:5">
      <c r="A193">
        <v>3700831</v>
      </c>
      <c r="B193" t="s">
        <v>191</v>
      </c>
      <c r="C193" t="s">
        <v>377</v>
      </c>
      <c r="D193" t="s">
        <v>384</v>
      </c>
      <c r="E193" t="str">
        <f t="shared" si="2"/>
        <v>群馬県高崎市あら町</v>
      </c>
    </row>
    <row r="194" spans="1:5">
      <c r="A194">
        <v>3700063</v>
      </c>
      <c r="B194" t="s">
        <v>191</v>
      </c>
      <c r="C194" t="s">
        <v>377</v>
      </c>
      <c r="D194" t="s">
        <v>385</v>
      </c>
      <c r="E194" t="str">
        <f t="shared" si="2"/>
        <v>群馬県高崎市飯玉町</v>
      </c>
    </row>
    <row r="195" spans="1:5">
      <c r="A195">
        <v>3700069</v>
      </c>
      <c r="B195" t="s">
        <v>191</v>
      </c>
      <c r="C195" t="s">
        <v>377</v>
      </c>
      <c r="D195" t="s">
        <v>386</v>
      </c>
      <c r="E195" t="str">
        <f t="shared" ref="E195:E258" si="3">_xlfn.TEXTJOIN(,,B195,C195,D195)</f>
        <v>群馬県高崎市飯塚町</v>
      </c>
    </row>
    <row r="196" spans="1:5">
      <c r="A196">
        <v>3700864</v>
      </c>
      <c r="B196" t="s">
        <v>191</v>
      </c>
      <c r="C196" t="s">
        <v>377</v>
      </c>
      <c r="D196" t="s">
        <v>387</v>
      </c>
      <c r="E196" t="str">
        <f t="shared" si="3"/>
        <v>群馬県高崎市石原町</v>
      </c>
    </row>
    <row r="197" spans="1:5">
      <c r="A197">
        <v>3703534</v>
      </c>
      <c r="B197" t="s">
        <v>191</v>
      </c>
      <c r="C197" t="s">
        <v>377</v>
      </c>
      <c r="D197" t="s">
        <v>388</v>
      </c>
      <c r="E197" t="str">
        <f t="shared" si="3"/>
        <v>群馬県高崎市井出町</v>
      </c>
    </row>
    <row r="198" spans="1:5">
      <c r="A198">
        <v>3700062</v>
      </c>
      <c r="B198" t="s">
        <v>191</v>
      </c>
      <c r="C198" t="s">
        <v>377</v>
      </c>
      <c r="D198" t="s">
        <v>389</v>
      </c>
      <c r="E198" t="str">
        <f t="shared" si="3"/>
        <v>群馬県高崎市稲荷町</v>
      </c>
    </row>
    <row r="199" spans="1:5">
      <c r="A199">
        <v>3700004</v>
      </c>
      <c r="B199" t="s">
        <v>191</v>
      </c>
      <c r="C199" t="s">
        <v>377</v>
      </c>
      <c r="D199" t="s">
        <v>390</v>
      </c>
      <c r="E199" t="str">
        <f t="shared" si="3"/>
        <v>群馬県高崎市井野町</v>
      </c>
    </row>
    <row r="200" spans="1:5">
      <c r="A200">
        <v>3700044</v>
      </c>
      <c r="B200" t="s">
        <v>191</v>
      </c>
      <c r="C200" t="s">
        <v>377</v>
      </c>
      <c r="D200" t="s">
        <v>391</v>
      </c>
      <c r="E200" t="str">
        <f t="shared" si="3"/>
        <v>群馬県高崎市岩押町</v>
      </c>
    </row>
    <row r="201" spans="1:5">
      <c r="A201">
        <v>3701208</v>
      </c>
      <c r="B201" t="s">
        <v>191</v>
      </c>
      <c r="C201" t="s">
        <v>377</v>
      </c>
      <c r="D201" t="s">
        <v>392</v>
      </c>
      <c r="E201" t="str">
        <f t="shared" si="3"/>
        <v>群馬県高崎市岩鼻町</v>
      </c>
    </row>
    <row r="202" spans="1:5">
      <c r="A202">
        <v>3700067</v>
      </c>
      <c r="B202" t="s">
        <v>191</v>
      </c>
      <c r="C202" t="s">
        <v>377</v>
      </c>
      <c r="D202" t="s">
        <v>393</v>
      </c>
      <c r="E202" t="str">
        <f t="shared" si="3"/>
        <v>群馬県高崎市請地町</v>
      </c>
    </row>
    <row r="203" spans="1:5">
      <c r="A203">
        <v>3703518</v>
      </c>
      <c r="B203" t="s">
        <v>191</v>
      </c>
      <c r="C203" t="s">
        <v>377</v>
      </c>
      <c r="D203" t="s">
        <v>394</v>
      </c>
      <c r="E203" t="str">
        <f t="shared" si="3"/>
        <v>群馬県高崎市後疋間町</v>
      </c>
    </row>
    <row r="204" spans="1:5">
      <c r="A204">
        <v>3700807</v>
      </c>
      <c r="B204" t="s">
        <v>191</v>
      </c>
      <c r="C204" t="s">
        <v>377</v>
      </c>
      <c r="D204" t="s">
        <v>395</v>
      </c>
      <c r="E204" t="str">
        <f t="shared" si="3"/>
        <v>群馬県高崎市歌川町</v>
      </c>
    </row>
    <row r="205" spans="1:5">
      <c r="A205">
        <v>3700046</v>
      </c>
      <c r="B205" t="s">
        <v>191</v>
      </c>
      <c r="C205" t="s">
        <v>377</v>
      </c>
      <c r="D205" t="s">
        <v>216</v>
      </c>
      <c r="E205" t="str">
        <f t="shared" si="3"/>
        <v>群馬県高崎市江木町</v>
      </c>
    </row>
    <row r="206" spans="1:5">
      <c r="A206">
        <v>3700012</v>
      </c>
      <c r="B206" t="s">
        <v>191</v>
      </c>
      <c r="C206" t="s">
        <v>377</v>
      </c>
      <c r="D206" t="s">
        <v>396</v>
      </c>
      <c r="E206" t="str">
        <f t="shared" si="3"/>
        <v>群馬県高崎市大沢町</v>
      </c>
    </row>
    <row r="207" spans="1:5">
      <c r="A207">
        <v>3700803</v>
      </c>
      <c r="B207" t="s">
        <v>191</v>
      </c>
      <c r="C207" t="s">
        <v>377</v>
      </c>
      <c r="D207" t="s">
        <v>397</v>
      </c>
      <c r="E207" t="str">
        <f t="shared" si="3"/>
        <v>群馬県高崎市大橋町</v>
      </c>
    </row>
    <row r="208" spans="1:5">
      <c r="A208">
        <v>3700072</v>
      </c>
      <c r="B208" t="s">
        <v>191</v>
      </c>
      <c r="C208" t="s">
        <v>377</v>
      </c>
      <c r="D208" t="s">
        <v>398</v>
      </c>
      <c r="E208" t="str">
        <f t="shared" si="3"/>
        <v>群馬県高崎市大八木町</v>
      </c>
    </row>
    <row r="209" spans="1:5">
      <c r="A209">
        <v>3700086</v>
      </c>
      <c r="B209" t="s">
        <v>191</v>
      </c>
      <c r="C209" t="s">
        <v>377</v>
      </c>
      <c r="D209" t="s">
        <v>399</v>
      </c>
      <c r="E209" t="str">
        <f t="shared" si="3"/>
        <v>群馬県高崎市沖町</v>
      </c>
    </row>
    <row r="210" spans="1:5">
      <c r="A210">
        <v>3700042</v>
      </c>
      <c r="B210" t="s">
        <v>191</v>
      </c>
      <c r="C210" t="s">
        <v>377</v>
      </c>
      <c r="D210" t="s">
        <v>400</v>
      </c>
      <c r="E210" t="str">
        <f t="shared" si="3"/>
        <v>群馬県高崎市貝沢町</v>
      </c>
    </row>
    <row r="211" spans="1:5">
      <c r="A211">
        <v>3700838</v>
      </c>
      <c r="B211" t="s">
        <v>191</v>
      </c>
      <c r="C211" t="s">
        <v>377</v>
      </c>
      <c r="D211" t="s">
        <v>401</v>
      </c>
      <c r="E211" t="str">
        <f t="shared" si="3"/>
        <v>群馬県高崎市鍛冶町</v>
      </c>
    </row>
    <row r="212" spans="1:5">
      <c r="A212">
        <v>3700862</v>
      </c>
      <c r="B212" t="s">
        <v>191</v>
      </c>
      <c r="C212" t="s">
        <v>377</v>
      </c>
      <c r="D212" t="s">
        <v>402</v>
      </c>
      <c r="E212" t="str">
        <f t="shared" si="3"/>
        <v>群馬県高崎市片岡町</v>
      </c>
    </row>
    <row r="213" spans="1:5">
      <c r="A213">
        <v>3700814</v>
      </c>
      <c r="B213" t="s">
        <v>191</v>
      </c>
      <c r="C213" t="s">
        <v>377</v>
      </c>
      <c r="D213" t="s">
        <v>403</v>
      </c>
      <c r="E213" t="str">
        <f t="shared" si="3"/>
        <v>群馬県高崎市嘉多町</v>
      </c>
    </row>
    <row r="214" spans="1:5">
      <c r="A214">
        <v>3700882</v>
      </c>
      <c r="B214" t="s">
        <v>191</v>
      </c>
      <c r="C214" t="s">
        <v>377</v>
      </c>
      <c r="D214" t="s">
        <v>404</v>
      </c>
      <c r="E214" t="str">
        <f t="shared" si="3"/>
        <v>群馬県高崎市金井淵町</v>
      </c>
    </row>
    <row r="215" spans="1:5">
      <c r="A215">
        <v>3703511</v>
      </c>
      <c r="B215" t="s">
        <v>191</v>
      </c>
      <c r="C215" t="s">
        <v>377</v>
      </c>
      <c r="D215" t="s">
        <v>405</v>
      </c>
      <c r="E215" t="str">
        <f t="shared" si="3"/>
        <v>群馬県高崎市金古町</v>
      </c>
    </row>
    <row r="216" spans="1:5">
      <c r="A216">
        <v>3703335</v>
      </c>
      <c r="B216" t="s">
        <v>191</v>
      </c>
      <c r="C216" t="s">
        <v>377</v>
      </c>
      <c r="D216" t="s">
        <v>247</v>
      </c>
      <c r="E216" t="str">
        <f t="shared" si="3"/>
        <v>群馬県高崎市上大島町</v>
      </c>
    </row>
    <row r="217" spans="1:5">
      <c r="A217">
        <v>3700031</v>
      </c>
      <c r="B217" t="s">
        <v>191</v>
      </c>
      <c r="C217" t="s">
        <v>377</v>
      </c>
      <c r="D217" t="s">
        <v>406</v>
      </c>
      <c r="E217" t="str">
        <f t="shared" si="3"/>
        <v>群馬県高崎市上大類町</v>
      </c>
    </row>
    <row r="218" spans="1:5">
      <c r="A218">
        <v>3700078</v>
      </c>
      <c r="B218" t="s">
        <v>191</v>
      </c>
      <c r="C218" t="s">
        <v>377</v>
      </c>
      <c r="D218" t="s">
        <v>407</v>
      </c>
      <c r="E218" t="str">
        <f t="shared" si="3"/>
        <v>群馬県高崎市上小鳥町</v>
      </c>
    </row>
    <row r="219" spans="1:5">
      <c r="A219">
        <v>3700077</v>
      </c>
      <c r="B219" t="s">
        <v>191</v>
      </c>
      <c r="C219" t="s">
        <v>377</v>
      </c>
      <c r="D219" t="s">
        <v>408</v>
      </c>
      <c r="E219" t="str">
        <f t="shared" si="3"/>
        <v>群馬県高崎市上小塙町</v>
      </c>
    </row>
    <row r="220" spans="1:5">
      <c r="A220">
        <v>3703345</v>
      </c>
      <c r="B220" t="s">
        <v>191</v>
      </c>
      <c r="C220" t="s">
        <v>377</v>
      </c>
      <c r="D220" t="s">
        <v>409</v>
      </c>
      <c r="E220" t="str">
        <f t="shared" si="3"/>
        <v>群馬県高崎市上里見町</v>
      </c>
    </row>
    <row r="221" spans="1:5">
      <c r="A221">
        <v>3700857</v>
      </c>
      <c r="B221" t="s">
        <v>191</v>
      </c>
      <c r="C221" t="s">
        <v>377</v>
      </c>
      <c r="D221" t="s">
        <v>410</v>
      </c>
      <c r="E221" t="str">
        <f t="shared" si="3"/>
        <v>群馬県高崎市上佐野町</v>
      </c>
    </row>
    <row r="222" spans="1:5">
      <c r="A222">
        <v>3700027</v>
      </c>
      <c r="B222" t="s">
        <v>191</v>
      </c>
      <c r="C222" t="s">
        <v>377</v>
      </c>
      <c r="D222" t="s">
        <v>411</v>
      </c>
      <c r="E222" t="str">
        <f t="shared" si="3"/>
        <v>群馬県高崎市上滝町</v>
      </c>
    </row>
    <row r="223" spans="1:5">
      <c r="A223">
        <v>3700871</v>
      </c>
      <c r="B223" t="s">
        <v>191</v>
      </c>
      <c r="C223" t="s">
        <v>377</v>
      </c>
      <c r="D223" t="s">
        <v>412</v>
      </c>
      <c r="E223" t="str">
        <f t="shared" si="3"/>
        <v>群馬県高崎市上豊岡町</v>
      </c>
    </row>
    <row r="224" spans="1:5">
      <c r="A224">
        <v>3700851</v>
      </c>
      <c r="B224" t="s">
        <v>191</v>
      </c>
      <c r="C224" t="s">
        <v>377</v>
      </c>
      <c r="D224" t="s">
        <v>413</v>
      </c>
      <c r="E224" t="str">
        <f t="shared" si="3"/>
        <v>群馬県高崎市上中居町</v>
      </c>
    </row>
    <row r="225" spans="1:5">
      <c r="A225">
        <v>3700801</v>
      </c>
      <c r="B225" t="s">
        <v>191</v>
      </c>
      <c r="C225" t="s">
        <v>377</v>
      </c>
      <c r="D225" t="s">
        <v>414</v>
      </c>
      <c r="E225" t="str">
        <f t="shared" si="3"/>
        <v>群馬県高崎市上並榎町</v>
      </c>
    </row>
    <row r="226" spans="1:5">
      <c r="A226">
        <v>3703346</v>
      </c>
      <c r="B226" t="s">
        <v>191</v>
      </c>
      <c r="C226" t="s">
        <v>377</v>
      </c>
      <c r="D226" t="s">
        <v>415</v>
      </c>
      <c r="E226" t="str">
        <f t="shared" si="3"/>
        <v>群馬県高崎市上室田町</v>
      </c>
    </row>
    <row r="227" spans="1:5">
      <c r="A227">
        <v>3700806</v>
      </c>
      <c r="B227" t="s">
        <v>191</v>
      </c>
      <c r="C227" t="s">
        <v>377</v>
      </c>
      <c r="D227" t="s">
        <v>416</v>
      </c>
      <c r="E227" t="str">
        <f t="shared" si="3"/>
        <v>群馬県高崎市上和田町</v>
      </c>
    </row>
    <row r="228" spans="1:5">
      <c r="A228">
        <v>3700084</v>
      </c>
      <c r="B228" t="s">
        <v>191</v>
      </c>
      <c r="C228" t="s">
        <v>377</v>
      </c>
      <c r="D228" t="s">
        <v>417</v>
      </c>
      <c r="E228" t="str">
        <f t="shared" si="3"/>
        <v>群馬県高崎市菊地町</v>
      </c>
    </row>
    <row r="229" spans="1:5">
      <c r="A229">
        <v>3700082</v>
      </c>
      <c r="B229" t="s">
        <v>191</v>
      </c>
      <c r="C229" t="s">
        <v>377</v>
      </c>
      <c r="D229" t="s">
        <v>418</v>
      </c>
      <c r="E229" t="str">
        <f t="shared" si="3"/>
        <v>群馬県高崎市北新波町</v>
      </c>
    </row>
    <row r="230" spans="1:5">
      <c r="A230">
        <v>3700872</v>
      </c>
      <c r="B230" t="s">
        <v>191</v>
      </c>
      <c r="C230" t="s">
        <v>377</v>
      </c>
      <c r="D230" t="s">
        <v>419</v>
      </c>
      <c r="E230" t="str">
        <f t="shared" si="3"/>
        <v>群馬県高崎市北久保町</v>
      </c>
    </row>
    <row r="231" spans="1:5">
      <c r="A231">
        <v>3700056</v>
      </c>
      <c r="B231" t="s">
        <v>191</v>
      </c>
      <c r="C231" t="s">
        <v>377</v>
      </c>
      <c r="D231" t="s">
        <v>420</v>
      </c>
      <c r="E231" t="str">
        <f t="shared" si="3"/>
        <v>群馬県高崎市北通町</v>
      </c>
    </row>
    <row r="232" spans="1:5">
      <c r="A232">
        <v>3703513</v>
      </c>
      <c r="B232" t="s">
        <v>191</v>
      </c>
      <c r="C232" t="s">
        <v>377</v>
      </c>
      <c r="D232" t="s">
        <v>421</v>
      </c>
      <c r="E232" t="str">
        <f t="shared" si="3"/>
        <v>群馬県高崎市北原町</v>
      </c>
    </row>
    <row r="233" spans="1:5">
      <c r="A233">
        <v>3700842</v>
      </c>
      <c r="B233" t="s">
        <v>191</v>
      </c>
      <c r="C233" t="s">
        <v>377</v>
      </c>
      <c r="D233" t="s">
        <v>422</v>
      </c>
      <c r="E233" t="str">
        <f t="shared" si="3"/>
        <v>群馬県高崎市北双葉町</v>
      </c>
    </row>
    <row r="234" spans="1:5">
      <c r="A234">
        <v>3701212</v>
      </c>
      <c r="B234" t="s">
        <v>191</v>
      </c>
      <c r="C234" t="s">
        <v>377</v>
      </c>
      <c r="D234" t="s">
        <v>423</v>
      </c>
      <c r="E234" t="str">
        <f t="shared" si="3"/>
        <v>群馬県高崎市木部町</v>
      </c>
    </row>
    <row r="235" spans="1:5">
      <c r="A235">
        <v>3700011</v>
      </c>
      <c r="B235" t="s">
        <v>191</v>
      </c>
      <c r="C235" t="s">
        <v>377</v>
      </c>
      <c r="D235" t="s">
        <v>424</v>
      </c>
      <c r="E235" t="str">
        <f t="shared" si="3"/>
        <v>群馬県高崎市京目町</v>
      </c>
    </row>
    <row r="236" spans="1:5">
      <c r="A236">
        <v>3700088</v>
      </c>
      <c r="B236" t="s">
        <v>191</v>
      </c>
      <c r="C236" t="s">
        <v>377</v>
      </c>
      <c r="D236" t="s">
        <v>425</v>
      </c>
      <c r="E236" t="str">
        <f t="shared" si="3"/>
        <v>群馬県高崎市行力町</v>
      </c>
    </row>
    <row r="237" spans="1:5">
      <c r="A237">
        <v>3700058</v>
      </c>
      <c r="B237" t="s">
        <v>191</v>
      </c>
      <c r="C237" t="s">
        <v>377</v>
      </c>
      <c r="D237" t="s">
        <v>426</v>
      </c>
      <c r="E237" t="str">
        <f t="shared" si="3"/>
        <v>群馬県高崎市九蔵町</v>
      </c>
    </row>
    <row r="238" spans="1:5">
      <c r="A238">
        <v>3701201</v>
      </c>
      <c r="B238" t="s">
        <v>191</v>
      </c>
      <c r="C238" t="s">
        <v>377</v>
      </c>
      <c r="D238" t="s">
        <v>427</v>
      </c>
      <c r="E238" t="str">
        <f t="shared" si="3"/>
        <v>群馬県高崎市倉賀野町</v>
      </c>
    </row>
    <row r="239" spans="1:5">
      <c r="A239">
        <v>3703404</v>
      </c>
      <c r="B239" t="s">
        <v>191</v>
      </c>
      <c r="C239" t="s">
        <v>377</v>
      </c>
      <c r="D239" t="s">
        <v>428</v>
      </c>
      <c r="E239" t="str">
        <f t="shared" si="3"/>
        <v>群馬県高崎市倉渕町岩氷</v>
      </c>
    </row>
    <row r="240" spans="1:5">
      <c r="A240">
        <v>3703405</v>
      </c>
      <c r="B240" t="s">
        <v>191</v>
      </c>
      <c r="C240" t="s">
        <v>377</v>
      </c>
      <c r="D240" t="s">
        <v>429</v>
      </c>
      <c r="E240" t="str">
        <f t="shared" si="3"/>
        <v>群馬県高崎市倉渕町川浦</v>
      </c>
    </row>
    <row r="241" spans="1:5">
      <c r="A241">
        <v>3703401</v>
      </c>
      <c r="B241" t="s">
        <v>191</v>
      </c>
      <c r="C241" t="s">
        <v>377</v>
      </c>
      <c r="D241" t="s">
        <v>430</v>
      </c>
      <c r="E241" t="str">
        <f t="shared" si="3"/>
        <v>群馬県高崎市倉渕町権田</v>
      </c>
    </row>
    <row r="242" spans="1:5">
      <c r="A242">
        <v>3703402</v>
      </c>
      <c r="B242" t="s">
        <v>191</v>
      </c>
      <c r="C242" t="s">
        <v>377</v>
      </c>
      <c r="D242" t="s">
        <v>431</v>
      </c>
      <c r="E242" t="str">
        <f t="shared" si="3"/>
        <v>群馬県高崎市倉渕町三ノ倉</v>
      </c>
    </row>
    <row r="243" spans="1:5">
      <c r="A243">
        <v>3703403</v>
      </c>
      <c r="B243" t="s">
        <v>191</v>
      </c>
      <c r="C243" t="s">
        <v>377</v>
      </c>
      <c r="D243" t="s">
        <v>432</v>
      </c>
      <c r="E243" t="str">
        <f t="shared" si="3"/>
        <v>群馬県高崎市倉渕町水沼</v>
      </c>
    </row>
    <row r="244" spans="1:5">
      <c r="A244">
        <v>3701205</v>
      </c>
      <c r="B244" t="s">
        <v>191</v>
      </c>
      <c r="C244" t="s">
        <v>377</v>
      </c>
      <c r="D244" t="s">
        <v>433</v>
      </c>
      <c r="E244" t="str">
        <f t="shared" si="3"/>
        <v>群馬県高崎市栗崎町</v>
      </c>
    </row>
    <row r="245" spans="1:5">
      <c r="A245">
        <v>3700883</v>
      </c>
      <c r="B245" t="s">
        <v>191</v>
      </c>
      <c r="C245" t="s">
        <v>377</v>
      </c>
      <c r="D245" t="s">
        <v>434</v>
      </c>
      <c r="E245" t="str">
        <f t="shared" si="3"/>
        <v>群馬県高崎市剣崎町</v>
      </c>
    </row>
    <row r="246" spans="1:5">
      <c r="A246">
        <v>3703336</v>
      </c>
      <c r="B246" t="s">
        <v>191</v>
      </c>
      <c r="C246" t="s">
        <v>377</v>
      </c>
      <c r="D246" t="s">
        <v>435</v>
      </c>
      <c r="E246" t="str">
        <f t="shared" si="3"/>
        <v>群馬県高崎市神戸町</v>
      </c>
    </row>
    <row r="247" spans="1:5">
      <c r="A247">
        <v>3700071</v>
      </c>
      <c r="B247" t="s">
        <v>191</v>
      </c>
      <c r="C247" t="s">
        <v>377</v>
      </c>
      <c r="D247" t="s">
        <v>436</v>
      </c>
      <c r="E247" t="str">
        <f t="shared" si="3"/>
        <v>群馬県高崎市小八木町</v>
      </c>
    </row>
    <row r="248" spans="1:5">
      <c r="A248">
        <v>3700841</v>
      </c>
      <c r="B248" t="s">
        <v>191</v>
      </c>
      <c r="C248" t="s">
        <v>377</v>
      </c>
      <c r="D248" t="s">
        <v>437</v>
      </c>
      <c r="E248" t="str">
        <f t="shared" si="3"/>
        <v>群馬県高崎市栄町</v>
      </c>
    </row>
    <row r="249" spans="1:5">
      <c r="A249">
        <v>3700856</v>
      </c>
      <c r="B249" t="s">
        <v>191</v>
      </c>
      <c r="C249" t="s">
        <v>377</v>
      </c>
      <c r="D249" t="s">
        <v>438</v>
      </c>
      <c r="E249" t="str">
        <f t="shared" si="3"/>
        <v>群馬県高崎市佐野窪町</v>
      </c>
    </row>
    <row r="250" spans="1:5">
      <c r="A250">
        <v>3700827</v>
      </c>
      <c r="B250" t="s">
        <v>191</v>
      </c>
      <c r="C250" t="s">
        <v>377</v>
      </c>
      <c r="D250" t="s">
        <v>439</v>
      </c>
      <c r="E250" t="str">
        <f t="shared" si="3"/>
        <v>群馬県高崎市鞘町</v>
      </c>
    </row>
    <row r="251" spans="1:5">
      <c r="A251">
        <v>3700845</v>
      </c>
      <c r="B251" t="s">
        <v>191</v>
      </c>
      <c r="C251" t="s">
        <v>377</v>
      </c>
      <c r="D251" t="s">
        <v>440</v>
      </c>
      <c r="E251" t="str">
        <f t="shared" si="3"/>
        <v>群馬県高崎市新後閑町</v>
      </c>
    </row>
    <row r="252" spans="1:5">
      <c r="A252">
        <v>3700035</v>
      </c>
      <c r="B252" t="s">
        <v>191</v>
      </c>
      <c r="C252" t="s">
        <v>377</v>
      </c>
      <c r="D252" t="s">
        <v>441</v>
      </c>
      <c r="E252" t="str">
        <f t="shared" si="3"/>
        <v>群馬県高崎市柴崎町</v>
      </c>
    </row>
    <row r="253" spans="1:5">
      <c r="A253">
        <v>3700064</v>
      </c>
      <c r="B253" t="s">
        <v>191</v>
      </c>
      <c r="C253" t="s">
        <v>377</v>
      </c>
      <c r="D253" t="s">
        <v>442</v>
      </c>
      <c r="E253" t="str">
        <f t="shared" si="3"/>
        <v>群馬県高崎市芝塚町</v>
      </c>
    </row>
    <row r="254" spans="1:5">
      <c r="A254">
        <v>3700015</v>
      </c>
      <c r="B254" t="s">
        <v>191</v>
      </c>
      <c r="C254" t="s">
        <v>377</v>
      </c>
      <c r="D254" t="s">
        <v>443</v>
      </c>
      <c r="E254" t="str">
        <f t="shared" si="3"/>
        <v>群馬県高崎市島野町</v>
      </c>
    </row>
    <row r="255" spans="1:5">
      <c r="A255">
        <v>3700886</v>
      </c>
      <c r="B255" t="s">
        <v>191</v>
      </c>
      <c r="C255" t="s">
        <v>377</v>
      </c>
      <c r="D255" t="s">
        <v>282</v>
      </c>
      <c r="E255" t="str">
        <f t="shared" si="3"/>
        <v>群馬県高崎市下大島町</v>
      </c>
    </row>
    <row r="256" spans="1:5">
      <c r="A256">
        <v>3700034</v>
      </c>
      <c r="B256" t="s">
        <v>191</v>
      </c>
      <c r="C256" t="s">
        <v>377</v>
      </c>
      <c r="D256" t="s">
        <v>444</v>
      </c>
      <c r="E256" t="str">
        <f t="shared" si="3"/>
        <v>群馬県高崎市下大類町</v>
      </c>
    </row>
    <row r="257" spans="1:5">
      <c r="A257">
        <v>3700074</v>
      </c>
      <c r="B257" t="s">
        <v>191</v>
      </c>
      <c r="C257" t="s">
        <v>377</v>
      </c>
      <c r="D257" t="s">
        <v>445</v>
      </c>
      <c r="E257" t="str">
        <f t="shared" si="3"/>
        <v>群馬県高崎市下小鳥町</v>
      </c>
    </row>
    <row r="258" spans="1:5">
      <c r="A258">
        <v>3700076</v>
      </c>
      <c r="B258" t="s">
        <v>191</v>
      </c>
      <c r="C258" t="s">
        <v>377</v>
      </c>
      <c r="D258" t="s">
        <v>446</v>
      </c>
      <c r="E258" t="str">
        <f t="shared" si="3"/>
        <v>群馬県高崎市下小塙町</v>
      </c>
    </row>
    <row r="259" spans="1:5">
      <c r="A259">
        <v>3700025</v>
      </c>
      <c r="B259" t="s">
        <v>191</v>
      </c>
      <c r="C259" t="s">
        <v>377</v>
      </c>
      <c r="D259" t="s">
        <v>447</v>
      </c>
      <c r="E259" t="str">
        <f t="shared" ref="E259:E322" si="4">_xlfn.TEXTJOIN(,,B259,C259,D259)</f>
        <v>群馬県高崎市下斉田町</v>
      </c>
    </row>
    <row r="260" spans="1:5">
      <c r="A260">
        <v>3703343</v>
      </c>
      <c r="B260" t="s">
        <v>191</v>
      </c>
      <c r="C260" t="s">
        <v>377</v>
      </c>
      <c r="D260" t="s">
        <v>448</v>
      </c>
      <c r="E260" t="str">
        <f t="shared" si="4"/>
        <v>群馬県高崎市下里見町</v>
      </c>
    </row>
    <row r="261" spans="1:5">
      <c r="A261">
        <v>3700855</v>
      </c>
      <c r="B261" t="s">
        <v>191</v>
      </c>
      <c r="C261" t="s">
        <v>377</v>
      </c>
      <c r="D261" t="s">
        <v>449</v>
      </c>
      <c r="E261" t="str">
        <f t="shared" si="4"/>
        <v>群馬県高崎市下佐野町</v>
      </c>
    </row>
    <row r="262" spans="1:5">
      <c r="A262">
        <v>3700026</v>
      </c>
      <c r="B262" t="s">
        <v>191</v>
      </c>
      <c r="C262" t="s">
        <v>377</v>
      </c>
      <c r="D262" t="s">
        <v>450</v>
      </c>
      <c r="E262" t="str">
        <f t="shared" si="4"/>
        <v>群馬県高崎市下滝町</v>
      </c>
    </row>
    <row r="263" spans="1:5">
      <c r="A263">
        <v>3700873</v>
      </c>
      <c r="B263" t="s">
        <v>191</v>
      </c>
      <c r="C263" t="s">
        <v>377</v>
      </c>
      <c r="D263" t="s">
        <v>451</v>
      </c>
      <c r="E263" t="str">
        <f t="shared" si="4"/>
        <v>群馬県高崎市下豊岡町</v>
      </c>
    </row>
    <row r="264" spans="1:5">
      <c r="A264">
        <v>3700853</v>
      </c>
      <c r="B264" t="s">
        <v>191</v>
      </c>
      <c r="C264" t="s">
        <v>377</v>
      </c>
      <c r="D264" t="s">
        <v>452</v>
      </c>
      <c r="E264" t="str">
        <f t="shared" si="4"/>
        <v>群馬県高崎市下中居町</v>
      </c>
    </row>
    <row r="265" spans="1:5">
      <c r="A265">
        <v>3700854</v>
      </c>
      <c r="B265" t="s">
        <v>191</v>
      </c>
      <c r="C265" t="s">
        <v>377</v>
      </c>
      <c r="D265" t="s">
        <v>453</v>
      </c>
      <c r="E265" t="str">
        <f t="shared" si="4"/>
        <v>群馬県高崎市下之城町</v>
      </c>
    </row>
    <row r="266" spans="1:5">
      <c r="A266">
        <v>3703342</v>
      </c>
      <c r="B266" t="s">
        <v>191</v>
      </c>
      <c r="C266" t="s">
        <v>377</v>
      </c>
      <c r="D266" t="s">
        <v>454</v>
      </c>
      <c r="E266" t="str">
        <f t="shared" si="4"/>
        <v>群馬県高崎市下室田町</v>
      </c>
    </row>
    <row r="267" spans="1:5">
      <c r="A267">
        <v>3700837</v>
      </c>
      <c r="B267" t="s">
        <v>191</v>
      </c>
      <c r="C267" t="s">
        <v>377</v>
      </c>
      <c r="D267" t="s">
        <v>455</v>
      </c>
      <c r="E267" t="str">
        <f t="shared" si="4"/>
        <v>群馬県高崎市下横町</v>
      </c>
    </row>
    <row r="268" spans="1:5">
      <c r="A268">
        <v>3700846</v>
      </c>
      <c r="B268" t="s">
        <v>191</v>
      </c>
      <c r="C268" t="s">
        <v>377</v>
      </c>
      <c r="D268" t="s">
        <v>456</v>
      </c>
      <c r="E268" t="str">
        <f t="shared" si="4"/>
        <v>群馬県高崎市下和田町</v>
      </c>
    </row>
    <row r="269" spans="1:5">
      <c r="A269">
        <v>3703331</v>
      </c>
      <c r="B269" t="s">
        <v>191</v>
      </c>
      <c r="C269" t="s">
        <v>377</v>
      </c>
      <c r="D269" t="s">
        <v>457</v>
      </c>
      <c r="E269" t="str">
        <f t="shared" si="4"/>
        <v>群馬県高崎市十文字町</v>
      </c>
    </row>
    <row r="270" spans="1:5">
      <c r="A270">
        <v>3700032</v>
      </c>
      <c r="B270" t="s">
        <v>191</v>
      </c>
      <c r="C270" t="s">
        <v>377</v>
      </c>
      <c r="D270" t="s">
        <v>458</v>
      </c>
      <c r="E270" t="str">
        <f t="shared" si="4"/>
        <v>群馬県高崎市宿大類町</v>
      </c>
    </row>
    <row r="271" spans="1:5">
      <c r="A271">
        <v>3700022</v>
      </c>
      <c r="B271" t="s">
        <v>191</v>
      </c>
      <c r="C271" t="s">
        <v>377</v>
      </c>
      <c r="D271" t="s">
        <v>459</v>
      </c>
      <c r="E271" t="str">
        <f t="shared" si="4"/>
        <v>群馬県高崎市宿横手町</v>
      </c>
    </row>
    <row r="272" spans="1:5">
      <c r="A272">
        <v>3700008</v>
      </c>
      <c r="B272" t="s">
        <v>191</v>
      </c>
      <c r="C272" t="s">
        <v>377</v>
      </c>
      <c r="D272" t="s">
        <v>460</v>
      </c>
      <c r="E272" t="str">
        <f t="shared" si="4"/>
        <v>群馬県高崎市正観寺町</v>
      </c>
    </row>
    <row r="273" spans="1:5">
      <c r="A273">
        <v>3700068</v>
      </c>
      <c r="B273" t="s">
        <v>191</v>
      </c>
      <c r="C273" t="s">
        <v>377</v>
      </c>
      <c r="D273" t="s">
        <v>293</v>
      </c>
      <c r="E273" t="str">
        <f t="shared" si="4"/>
        <v>群馬県高崎市昭和町</v>
      </c>
    </row>
    <row r="274" spans="1:5">
      <c r="A274">
        <v>3703332</v>
      </c>
      <c r="B274" t="s">
        <v>191</v>
      </c>
      <c r="C274" t="s">
        <v>377</v>
      </c>
      <c r="D274" t="s">
        <v>461</v>
      </c>
      <c r="E274" t="str">
        <f t="shared" si="4"/>
        <v>群馬県高崎市白岩町</v>
      </c>
    </row>
    <row r="275" spans="1:5">
      <c r="A275">
        <v>3700825</v>
      </c>
      <c r="B275" t="s">
        <v>191</v>
      </c>
      <c r="C275" t="s">
        <v>377</v>
      </c>
      <c r="D275" t="s">
        <v>462</v>
      </c>
      <c r="E275" t="str">
        <f t="shared" si="4"/>
        <v>群馬県高崎市白銀町</v>
      </c>
    </row>
    <row r="276" spans="1:5">
      <c r="A276">
        <v>3700866</v>
      </c>
      <c r="B276" t="s">
        <v>191</v>
      </c>
      <c r="C276" t="s">
        <v>377</v>
      </c>
      <c r="D276" t="s">
        <v>463</v>
      </c>
      <c r="E276" t="str">
        <f t="shared" si="4"/>
        <v>群馬県高崎市城山町</v>
      </c>
    </row>
    <row r="277" spans="1:5">
      <c r="A277">
        <v>3700821</v>
      </c>
      <c r="B277" t="s">
        <v>191</v>
      </c>
      <c r="C277" t="s">
        <v>377</v>
      </c>
      <c r="D277" t="s">
        <v>464</v>
      </c>
      <c r="E277" t="str">
        <f t="shared" si="4"/>
        <v>群馬県高崎市新紺屋町</v>
      </c>
    </row>
    <row r="278" spans="1:5">
      <c r="A278">
        <v>3700054</v>
      </c>
      <c r="B278" t="s">
        <v>191</v>
      </c>
      <c r="C278" t="s">
        <v>377</v>
      </c>
      <c r="D278" t="s">
        <v>465</v>
      </c>
      <c r="E278" t="str">
        <f t="shared" si="4"/>
        <v>群馬県高崎市真町</v>
      </c>
    </row>
    <row r="279" spans="1:5">
      <c r="A279">
        <v>3700833</v>
      </c>
      <c r="B279" t="s">
        <v>191</v>
      </c>
      <c r="C279" t="s">
        <v>377</v>
      </c>
      <c r="D279" t="s">
        <v>466</v>
      </c>
      <c r="E279" t="str">
        <f t="shared" si="4"/>
        <v>群馬県高崎市新田町</v>
      </c>
    </row>
    <row r="280" spans="1:5">
      <c r="A280">
        <v>3700003</v>
      </c>
      <c r="B280" t="s">
        <v>191</v>
      </c>
      <c r="C280" t="s">
        <v>377</v>
      </c>
      <c r="D280" t="s">
        <v>467</v>
      </c>
      <c r="E280" t="str">
        <f t="shared" si="4"/>
        <v>群馬県高崎市新保田中町</v>
      </c>
    </row>
    <row r="281" spans="1:5">
      <c r="A281">
        <v>3700018</v>
      </c>
      <c r="B281" t="s">
        <v>191</v>
      </c>
      <c r="C281" t="s">
        <v>377</v>
      </c>
      <c r="D281" t="s">
        <v>468</v>
      </c>
      <c r="E281" t="str">
        <f t="shared" si="4"/>
        <v>群馬県高崎市新保町</v>
      </c>
    </row>
    <row r="282" spans="1:5">
      <c r="A282">
        <v>3701301</v>
      </c>
      <c r="B282" t="s">
        <v>191</v>
      </c>
      <c r="C282" t="s">
        <v>377</v>
      </c>
      <c r="D282" t="s">
        <v>469</v>
      </c>
      <c r="E282" t="str">
        <f t="shared" si="4"/>
        <v>群馬県高崎市新町</v>
      </c>
    </row>
    <row r="283" spans="1:5">
      <c r="A283">
        <v>3700065</v>
      </c>
      <c r="B283" t="s">
        <v>191</v>
      </c>
      <c r="C283" t="s">
        <v>377</v>
      </c>
      <c r="D283" t="s">
        <v>470</v>
      </c>
      <c r="E283" t="str">
        <f t="shared" si="4"/>
        <v>群馬県高崎市末広町</v>
      </c>
    </row>
    <row r="284" spans="1:5">
      <c r="A284">
        <v>3703522</v>
      </c>
      <c r="B284" t="s">
        <v>191</v>
      </c>
      <c r="C284" t="s">
        <v>377</v>
      </c>
      <c r="D284" t="s">
        <v>471</v>
      </c>
      <c r="E284" t="str">
        <f t="shared" si="4"/>
        <v>群馬県高崎市菅谷町</v>
      </c>
    </row>
    <row r="285" spans="1:5">
      <c r="A285">
        <v>3700832</v>
      </c>
      <c r="B285" t="s">
        <v>191</v>
      </c>
      <c r="C285" t="s">
        <v>377</v>
      </c>
      <c r="D285" t="s">
        <v>472</v>
      </c>
      <c r="E285" t="str">
        <f t="shared" si="4"/>
        <v>群馬県高崎市砂賀町</v>
      </c>
    </row>
    <row r="286" spans="1:5">
      <c r="A286">
        <v>3700804</v>
      </c>
      <c r="B286" t="s">
        <v>191</v>
      </c>
      <c r="C286" t="s">
        <v>377</v>
      </c>
      <c r="D286" t="s">
        <v>295</v>
      </c>
      <c r="E286" t="str">
        <f t="shared" si="4"/>
        <v>群馬県高崎市住吉町</v>
      </c>
    </row>
    <row r="287" spans="1:5">
      <c r="A287">
        <v>3700817</v>
      </c>
      <c r="B287" t="s">
        <v>191</v>
      </c>
      <c r="C287" t="s">
        <v>377</v>
      </c>
      <c r="D287" t="s">
        <v>473</v>
      </c>
      <c r="E287" t="str">
        <f t="shared" si="4"/>
        <v>群馬県高崎市堰代町</v>
      </c>
    </row>
    <row r="288" spans="1:5">
      <c r="A288">
        <v>3701206</v>
      </c>
      <c r="B288" t="s">
        <v>191</v>
      </c>
      <c r="C288" t="s">
        <v>377</v>
      </c>
      <c r="D288" t="s">
        <v>474</v>
      </c>
      <c r="E288" t="str">
        <f t="shared" si="4"/>
        <v>群馬県高崎市台新田町</v>
      </c>
    </row>
    <row r="289" spans="1:5">
      <c r="A289">
        <v>3700805</v>
      </c>
      <c r="B289" t="s">
        <v>191</v>
      </c>
      <c r="C289" t="s">
        <v>377</v>
      </c>
      <c r="D289" t="s">
        <v>475</v>
      </c>
      <c r="E289" t="str">
        <f t="shared" si="4"/>
        <v>群馬県高崎市台町</v>
      </c>
    </row>
    <row r="290" spans="1:5">
      <c r="A290">
        <v>3700047</v>
      </c>
      <c r="B290" t="s">
        <v>191</v>
      </c>
      <c r="C290" t="s">
        <v>377</v>
      </c>
      <c r="D290" t="s">
        <v>476</v>
      </c>
      <c r="E290" t="str">
        <f t="shared" si="4"/>
        <v>群馬県高崎市高砂町</v>
      </c>
    </row>
    <row r="291" spans="1:5">
      <c r="A291">
        <v>3700043</v>
      </c>
      <c r="B291" t="s">
        <v>191</v>
      </c>
      <c r="C291" t="s">
        <v>377</v>
      </c>
      <c r="D291" t="s">
        <v>477</v>
      </c>
      <c r="E291" t="str">
        <f t="shared" si="4"/>
        <v>群馬県高崎市高関町</v>
      </c>
    </row>
    <row r="292" spans="1:5">
      <c r="A292">
        <v>3703333</v>
      </c>
      <c r="B292" t="s">
        <v>191</v>
      </c>
      <c r="C292" t="s">
        <v>377</v>
      </c>
      <c r="D292" t="s">
        <v>478</v>
      </c>
      <c r="E292" t="str">
        <f t="shared" si="4"/>
        <v>群馬県高崎市高浜町</v>
      </c>
    </row>
    <row r="293" spans="1:5">
      <c r="A293">
        <v>3700829</v>
      </c>
      <c r="B293" t="s">
        <v>191</v>
      </c>
      <c r="C293" t="s">
        <v>377</v>
      </c>
      <c r="D293" t="s">
        <v>479</v>
      </c>
      <c r="E293" t="str">
        <f t="shared" si="4"/>
        <v>群馬県高崎市高松町</v>
      </c>
    </row>
    <row r="294" spans="1:5">
      <c r="A294">
        <v>3700835</v>
      </c>
      <c r="B294" t="s">
        <v>191</v>
      </c>
      <c r="C294" t="s">
        <v>377</v>
      </c>
      <c r="D294" t="s">
        <v>480</v>
      </c>
      <c r="E294" t="str">
        <f t="shared" si="4"/>
        <v>群馬県高崎市竜見町</v>
      </c>
    </row>
    <row r="295" spans="1:5">
      <c r="A295">
        <v>3700824</v>
      </c>
      <c r="B295" t="s">
        <v>191</v>
      </c>
      <c r="C295" t="s">
        <v>377</v>
      </c>
      <c r="D295" t="s">
        <v>481</v>
      </c>
      <c r="E295" t="str">
        <f t="shared" si="4"/>
        <v>群馬県高崎市田町</v>
      </c>
    </row>
    <row r="296" spans="1:5">
      <c r="A296">
        <v>3703515</v>
      </c>
      <c r="B296" t="s">
        <v>191</v>
      </c>
      <c r="C296" t="s">
        <v>377</v>
      </c>
      <c r="D296" t="s">
        <v>482</v>
      </c>
      <c r="E296" t="str">
        <f t="shared" si="4"/>
        <v>群馬県高崎市塚田町</v>
      </c>
    </row>
    <row r="297" spans="1:5">
      <c r="A297">
        <v>3700075</v>
      </c>
      <c r="B297" t="s">
        <v>191</v>
      </c>
      <c r="C297" t="s">
        <v>377</v>
      </c>
      <c r="D297" t="s">
        <v>483</v>
      </c>
      <c r="E297" t="str">
        <f t="shared" si="4"/>
        <v>群馬県高崎市筑縄町</v>
      </c>
    </row>
    <row r="298" spans="1:5">
      <c r="A298">
        <v>3700059</v>
      </c>
      <c r="B298" t="s">
        <v>191</v>
      </c>
      <c r="C298" t="s">
        <v>377</v>
      </c>
      <c r="D298" t="s">
        <v>484</v>
      </c>
      <c r="E298" t="str">
        <f t="shared" si="4"/>
        <v>群馬県高崎市椿町</v>
      </c>
    </row>
    <row r="299" spans="1:5">
      <c r="A299">
        <v>3700848</v>
      </c>
      <c r="B299" t="s">
        <v>191</v>
      </c>
      <c r="C299" t="s">
        <v>377</v>
      </c>
      <c r="D299" t="s">
        <v>485</v>
      </c>
      <c r="E299" t="str">
        <f t="shared" si="4"/>
        <v>群馬県高崎市鶴見町</v>
      </c>
    </row>
    <row r="300" spans="1:5">
      <c r="A300">
        <v>3700865</v>
      </c>
      <c r="B300" t="s">
        <v>191</v>
      </c>
      <c r="C300" t="s">
        <v>377</v>
      </c>
      <c r="D300" t="s">
        <v>486</v>
      </c>
      <c r="E300" t="str">
        <f t="shared" si="4"/>
        <v>群馬県高崎市寺尾町</v>
      </c>
    </row>
    <row r="301" spans="1:5">
      <c r="A301">
        <v>3700061</v>
      </c>
      <c r="B301" t="s">
        <v>191</v>
      </c>
      <c r="C301" t="s">
        <v>377</v>
      </c>
      <c r="D301" t="s">
        <v>487</v>
      </c>
      <c r="E301" t="str">
        <f t="shared" si="4"/>
        <v>群馬県高崎市天神町</v>
      </c>
    </row>
    <row r="302" spans="1:5">
      <c r="A302">
        <v>3703516</v>
      </c>
      <c r="B302" t="s">
        <v>191</v>
      </c>
      <c r="C302" t="s">
        <v>377</v>
      </c>
      <c r="D302" t="s">
        <v>488</v>
      </c>
      <c r="E302" t="str">
        <f t="shared" si="4"/>
        <v>群馬県高崎市稲荷台町</v>
      </c>
    </row>
    <row r="303" spans="1:5">
      <c r="A303">
        <v>3700053</v>
      </c>
      <c r="B303" t="s">
        <v>191</v>
      </c>
      <c r="C303" t="s">
        <v>377</v>
      </c>
      <c r="D303" t="s">
        <v>489</v>
      </c>
      <c r="E303" t="str">
        <f t="shared" si="4"/>
        <v>群馬県高崎市通町</v>
      </c>
    </row>
    <row r="304" spans="1:5">
      <c r="A304">
        <v>3700816</v>
      </c>
      <c r="B304" t="s">
        <v>191</v>
      </c>
      <c r="C304" t="s">
        <v>377</v>
      </c>
      <c r="D304" t="s">
        <v>490</v>
      </c>
      <c r="E304" t="str">
        <f t="shared" si="4"/>
        <v>群馬県高崎市常盤町</v>
      </c>
    </row>
    <row r="305" spans="1:5">
      <c r="A305">
        <v>3700006</v>
      </c>
      <c r="B305" t="s">
        <v>191</v>
      </c>
      <c r="C305" t="s">
        <v>377</v>
      </c>
      <c r="D305" t="s">
        <v>315</v>
      </c>
      <c r="E305" t="str">
        <f t="shared" si="4"/>
        <v>群馬県高崎市問屋町</v>
      </c>
    </row>
    <row r="306" spans="1:5">
      <c r="A306">
        <v>3700007</v>
      </c>
      <c r="B306" t="s">
        <v>191</v>
      </c>
      <c r="C306" t="s">
        <v>377</v>
      </c>
      <c r="D306" t="s">
        <v>491</v>
      </c>
      <c r="E306" t="str">
        <f t="shared" si="4"/>
        <v>群馬県高崎市問屋町西</v>
      </c>
    </row>
    <row r="307" spans="1:5">
      <c r="A307">
        <v>3703524</v>
      </c>
      <c r="B307" t="s">
        <v>191</v>
      </c>
      <c r="C307" t="s">
        <v>377</v>
      </c>
      <c r="D307" t="s">
        <v>492</v>
      </c>
      <c r="E307" t="str">
        <f t="shared" si="4"/>
        <v>群馬県高崎市中泉町</v>
      </c>
    </row>
    <row r="308" spans="1:5">
      <c r="A308">
        <v>3700852</v>
      </c>
      <c r="B308" t="s">
        <v>191</v>
      </c>
      <c r="C308" t="s">
        <v>377</v>
      </c>
      <c r="D308" t="s">
        <v>493</v>
      </c>
      <c r="E308" t="str">
        <f t="shared" si="4"/>
        <v>群馬県高崎市中居町</v>
      </c>
    </row>
    <row r="309" spans="1:5">
      <c r="A309">
        <v>3700033</v>
      </c>
      <c r="B309" t="s">
        <v>191</v>
      </c>
      <c r="C309" t="s">
        <v>377</v>
      </c>
      <c r="D309" t="s">
        <v>494</v>
      </c>
      <c r="E309" t="str">
        <f t="shared" si="4"/>
        <v>群馬県高崎市中大類町</v>
      </c>
    </row>
    <row r="310" spans="1:5">
      <c r="A310">
        <v>3700001</v>
      </c>
      <c r="B310" t="s">
        <v>191</v>
      </c>
      <c r="C310" t="s">
        <v>377</v>
      </c>
      <c r="D310" t="s">
        <v>495</v>
      </c>
      <c r="E310" t="str">
        <f t="shared" si="4"/>
        <v>群馬県高崎市中尾町</v>
      </c>
    </row>
    <row r="311" spans="1:5">
      <c r="A311">
        <v>3700823</v>
      </c>
      <c r="B311" t="s">
        <v>191</v>
      </c>
      <c r="C311" t="s">
        <v>377</v>
      </c>
      <c r="D311" t="s">
        <v>496</v>
      </c>
      <c r="E311" t="str">
        <f t="shared" si="4"/>
        <v>群馬県高崎市中紺屋町</v>
      </c>
    </row>
    <row r="312" spans="1:5">
      <c r="A312">
        <v>3703532</v>
      </c>
      <c r="B312" t="s">
        <v>191</v>
      </c>
      <c r="C312" t="s">
        <v>377</v>
      </c>
      <c r="D312" t="s">
        <v>497</v>
      </c>
      <c r="E312" t="str">
        <f t="shared" si="4"/>
        <v>群馬県高崎市中里町</v>
      </c>
    </row>
    <row r="313" spans="1:5">
      <c r="A313">
        <v>3703344</v>
      </c>
      <c r="B313" t="s">
        <v>191</v>
      </c>
      <c r="C313" t="s">
        <v>377</v>
      </c>
      <c r="D313" t="s">
        <v>498</v>
      </c>
      <c r="E313" t="str">
        <f t="shared" si="4"/>
        <v>群馬県高崎市中里見町</v>
      </c>
    </row>
    <row r="314" spans="1:5">
      <c r="A314">
        <v>3700023</v>
      </c>
      <c r="B314" t="s">
        <v>191</v>
      </c>
      <c r="C314" t="s">
        <v>377</v>
      </c>
      <c r="D314" t="s">
        <v>499</v>
      </c>
      <c r="E314" t="str">
        <f t="shared" si="4"/>
        <v>群馬県高崎市中島町</v>
      </c>
    </row>
    <row r="315" spans="1:5">
      <c r="A315">
        <v>3700874</v>
      </c>
      <c r="B315" t="s">
        <v>191</v>
      </c>
      <c r="C315" t="s">
        <v>377</v>
      </c>
      <c r="D315" t="s">
        <v>500</v>
      </c>
      <c r="E315" t="str">
        <f t="shared" si="4"/>
        <v>群馬県高崎市中豊岡町</v>
      </c>
    </row>
    <row r="316" spans="1:5">
      <c r="A316">
        <v>3703347</v>
      </c>
      <c r="B316" t="s">
        <v>191</v>
      </c>
      <c r="C316" t="s">
        <v>377</v>
      </c>
      <c r="D316" t="s">
        <v>501</v>
      </c>
      <c r="E316" t="str">
        <f t="shared" si="4"/>
        <v>群馬県高崎市中室田町</v>
      </c>
    </row>
    <row r="317" spans="1:5">
      <c r="A317">
        <v>3700802</v>
      </c>
      <c r="B317" t="s">
        <v>191</v>
      </c>
      <c r="C317" t="s">
        <v>377</v>
      </c>
      <c r="D317" t="s">
        <v>502</v>
      </c>
      <c r="E317" t="str">
        <f t="shared" si="4"/>
        <v>群馬県高崎市並榎町</v>
      </c>
    </row>
    <row r="318" spans="1:5">
      <c r="A318">
        <v>3700812</v>
      </c>
      <c r="B318" t="s">
        <v>191</v>
      </c>
      <c r="C318" t="s">
        <v>377</v>
      </c>
      <c r="D318" t="s">
        <v>503</v>
      </c>
      <c r="E318" t="str">
        <f t="shared" si="4"/>
        <v>群馬県高崎市成田町</v>
      </c>
    </row>
    <row r="319" spans="1:5">
      <c r="A319">
        <v>3703512</v>
      </c>
      <c r="B319" t="s">
        <v>191</v>
      </c>
      <c r="C319" t="s">
        <v>377</v>
      </c>
      <c r="D319" t="s">
        <v>504</v>
      </c>
      <c r="E319" t="str">
        <f t="shared" si="4"/>
        <v>群馬県高崎市西国分町</v>
      </c>
    </row>
    <row r="320" spans="1:5">
      <c r="A320">
        <v>3700017</v>
      </c>
      <c r="B320" t="s">
        <v>191</v>
      </c>
      <c r="C320" t="s">
        <v>377</v>
      </c>
      <c r="D320" t="s">
        <v>505</v>
      </c>
      <c r="E320" t="str">
        <f t="shared" si="4"/>
        <v>群馬県高崎市西島町</v>
      </c>
    </row>
    <row r="321" spans="1:5">
      <c r="A321">
        <v>3700021</v>
      </c>
      <c r="B321" t="s">
        <v>191</v>
      </c>
      <c r="C321" t="s">
        <v>377</v>
      </c>
      <c r="D321" t="s">
        <v>506</v>
      </c>
      <c r="E321" t="str">
        <f t="shared" si="4"/>
        <v>群馬県高崎市西横手町</v>
      </c>
    </row>
    <row r="322" spans="1:5">
      <c r="A322">
        <v>3700048</v>
      </c>
      <c r="B322" t="s">
        <v>191</v>
      </c>
      <c r="C322" t="s">
        <v>377</v>
      </c>
      <c r="D322" t="s">
        <v>507</v>
      </c>
      <c r="E322" t="str">
        <f t="shared" si="4"/>
        <v>群馬県高崎市日光町</v>
      </c>
    </row>
    <row r="323" spans="1:5">
      <c r="A323">
        <v>3701214</v>
      </c>
      <c r="B323" t="s">
        <v>191</v>
      </c>
      <c r="C323" t="s">
        <v>377</v>
      </c>
      <c r="D323" t="s">
        <v>508</v>
      </c>
      <c r="E323" t="str">
        <f t="shared" ref="E323:E386" si="5">_xlfn.TEXTJOIN(,,B323,C323,D323)</f>
        <v>群馬県高崎市根小屋町</v>
      </c>
    </row>
    <row r="324" spans="1:5">
      <c r="A324">
        <v>3700867</v>
      </c>
      <c r="B324" t="s">
        <v>191</v>
      </c>
      <c r="C324" t="s">
        <v>377</v>
      </c>
      <c r="D324" t="s">
        <v>509</v>
      </c>
      <c r="E324" t="str">
        <f t="shared" si="5"/>
        <v>群馬県高崎市乗附町</v>
      </c>
    </row>
    <row r="325" spans="1:5">
      <c r="A325">
        <v>3700013</v>
      </c>
      <c r="B325" t="s">
        <v>191</v>
      </c>
      <c r="C325" t="s">
        <v>377</v>
      </c>
      <c r="D325" t="s">
        <v>510</v>
      </c>
      <c r="E325" t="str">
        <f t="shared" si="5"/>
        <v>群馬県高崎市萩原町</v>
      </c>
    </row>
    <row r="326" spans="1:5">
      <c r="A326">
        <v>3700868</v>
      </c>
      <c r="B326" t="s">
        <v>191</v>
      </c>
      <c r="C326" t="s">
        <v>377</v>
      </c>
      <c r="D326" t="s">
        <v>511</v>
      </c>
      <c r="E326" t="str">
        <f t="shared" si="5"/>
        <v>群馬県高崎市鼻高町</v>
      </c>
    </row>
    <row r="327" spans="1:5">
      <c r="A327">
        <v>3700081</v>
      </c>
      <c r="B327" t="s">
        <v>191</v>
      </c>
      <c r="C327" t="s">
        <v>377</v>
      </c>
      <c r="D327" t="s">
        <v>512</v>
      </c>
      <c r="E327" t="str">
        <f t="shared" si="5"/>
        <v>群馬県高崎市浜川町</v>
      </c>
    </row>
    <row r="328" spans="1:5">
      <c r="A328">
        <v>3700005</v>
      </c>
      <c r="B328" t="s">
        <v>191</v>
      </c>
      <c r="C328" t="s">
        <v>377</v>
      </c>
      <c r="D328" t="s">
        <v>513</v>
      </c>
      <c r="E328" t="str">
        <f t="shared" si="5"/>
        <v>群馬県高崎市浜尻町</v>
      </c>
    </row>
    <row r="329" spans="1:5">
      <c r="A329">
        <v>3703348</v>
      </c>
      <c r="B329" t="s">
        <v>191</v>
      </c>
      <c r="C329" t="s">
        <v>377</v>
      </c>
      <c r="D329" t="s">
        <v>514</v>
      </c>
      <c r="E329" t="str">
        <f t="shared" si="5"/>
        <v>群馬県高崎市榛名湖町</v>
      </c>
    </row>
    <row r="330" spans="1:5">
      <c r="A330">
        <v>3703341</v>
      </c>
      <c r="B330" t="s">
        <v>191</v>
      </c>
      <c r="C330" t="s">
        <v>377</v>
      </c>
      <c r="D330" t="s">
        <v>515</v>
      </c>
      <c r="E330" t="str">
        <f t="shared" si="5"/>
        <v>群馬県高崎市榛名山町</v>
      </c>
    </row>
    <row r="331" spans="1:5">
      <c r="A331">
        <v>3700041</v>
      </c>
      <c r="B331" t="s">
        <v>191</v>
      </c>
      <c r="C331" t="s">
        <v>377</v>
      </c>
      <c r="D331" t="s">
        <v>516</v>
      </c>
      <c r="E331" t="str">
        <f t="shared" si="5"/>
        <v>群馬県高崎市東貝沢町</v>
      </c>
    </row>
    <row r="332" spans="1:5">
      <c r="A332">
        <v>3703514</v>
      </c>
      <c r="B332" t="s">
        <v>191</v>
      </c>
      <c r="C332" t="s">
        <v>377</v>
      </c>
      <c r="D332" t="s">
        <v>517</v>
      </c>
      <c r="E332" t="str">
        <f t="shared" si="5"/>
        <v>群馬県高崎市東国分町</v>
      </c>
    </row>
    <row r="333" spans="1:5">
      <c r="A333">
        <v>3701204</v>
      </c>
      <c r="B333" t="s">
        <v>191</v>
      </c>
      <c r="C333" t="s">
        <v>377</v>
      </c>
      <c r="D333" t="s">
        <v>518</v>
      </c>
      <c r="E333" t="str">
        <f t="shared" si="5"/>
        <v>群馬県高崎市東中里町</v>
      </c>
    </row>
    <row r="334" spans="1:5">
      <c r="A334">
        <v>3703517</v>
      </c>
      <c r="B334" t="s">
        <v>191</v>
      </c>
      <c r="C334" t="s">
        <v>377</v>
      </c>
      <c r="D334" t="s">
        <v>519</v>
      </c>
      <c r="E334" t="str">
        <f t="shared" si="5"/>
        <v>群馬県高崎市引間町</v>
      </c>
    </row>
    <row r="335" spans="1:5">
      <c r="A335">
        <v>3700863</v>
      </c>
      <c r="B335" t="s">
        <v>191</v>
      </c>
      <c r="C335" t="s">
        <v>377</v>
      </c>
      <c r="D335" t="s">
        <v>520</v>
      </c>
      <c r="E335" t="str">
        <f t="shared" si="5"/>
        <v>群馬県高崎市聖石町</v>
      </c>
    </row>
    <row r="336" spans="1:5">
      <c r="A336">
        <v>3700002</v>
      </c>
      <c r="B336" t="s">
        <v>191</v>
      </c>
      <c r="C336" t="s">
        <v>377</v>
      </c>
      <c r="D336" t="s">
        <v>521</v>
      </c>
      <c r="E336" t="str">
        <f t="shared" si="5"/>
        <v>群馬県高崎市日高町</v>
      </c>
    </row>
    <row r="337" spans="1:5">
      <c r="A337">
        <v>3700839</v>
      </c>
      <c r="B337" t="s">
        <v>191</v>
      </c>
      <c r="C337" t="s">
        <v>377</v>
      </c>
      <c r="D337" t="s">
        <v>522</v>
      </c>
      <c r="E337" t="str">
        <f t="shared" si="5"/>
        <v>群馬県高崎市檜物町</v>
      </c>
    </row>
    <row r="338" spans="1:5">
      <c r="A338">
        <v>3703519</v>
      </c>
      <c r="B338" t="s">
        <v>191</v>
      </c>
      <c r="C338" t="s">
        <v>377</v>
      </c>
      <c r="D338" t="s">
        <v>523</v>
      </c>
      <c r="E338" t="str">
        <f t="shared" si="5"/>
        <v>群馬県高崎市冷水町</v>
      </c>
    </row>
    <row r="339" spans="1:5">
      <c r="A339">
        <v>3703523</v>
      </c>
      <c r="B339" t="s">
        <v>191</v>
      </c>
      <c r="C339" t="s">
        <v>377</v>
      </c>
      <c r="D339" t="s">
        <v>524</v>
      </c>
      <c r="E339" t="str">
        <f t="shared" si="5"/>
        <v>群馬県高崎市福島町</v>
      </c>
    </row>
    <row r="340" spans="1:5">
      <c r="A340">
        <v>3700875</v>
      </c>
      <c r="B340" t="s">
        <v>191</v>
      </c>
      <c r="C340" t="s">
        <v>377</v>
      </c>
      <c r="D340" t="s">
        <v>525</v>
      </c>
      <c r="E340" t="str">
        <f t="shared" si="5"/>
        <v>群馬県高崎市藤塚町</v>
      </c>
    </row>
    <row r="341" spans="1:5">
      <c r="A341">
        <v>3700843</v>
      </c>
      <c r="B341" t="s">
        <v>191</v>
      </c>
      <c r="C341" t="s">
        <v>377</v>
      </c>
      <c r="D341" t="s">
        <v>526</v>
      </c>
      <c r="E341" t="str">
        <f t="shared" si="5"/>
        <v>群馬県高崎市双葉町</v>
      </c>
    </row>
    <row r="342" spans="1:5">
      <c r="A342">
        <v>3703533</v>
      </c>
      <c r="B342" t="s">
        <v>191</v>
      </c>
      <c r="C342" t="s">
        <v>377</v>
      </c>
      <c r="D342" t="s">
        <v>527</v>
      </c>
      <c r="E342" t="str">
        <f t="shared" si="5"/>
        <v>群馬県高崎市保渡田町</v>
      </c>
    </row>
    <row r="343" spans="1:5">
      <c r="A343">
        <v>3703334</v>
      </c>
      <c r="B343" t="s">
        <v>191</v>
      </c>
      <c r="C343" t="s">
        <v>377</v>
      </c>
      <c r="D343" t="s">
        <v>528</v>
      </c>
      <c r="E343" t="str">
        <f t="shared" si="5"/>
        <v>群馬県高崎市本郷町</v>
      </c>
    </row>
    <row r="344" spans="1:5">
      <c r="A344">
        <v>3700881</v>
      </c>
      <c r="B344" t="s">
        <v>191</v>
      </c>
      <c r="C344" t="s">
        <v>377</v>
      </c>
      <c r="D344" t="s">
        <v>529</v>
      </c>
      <c r="E344" t="str">
        <f t="shared" si="5"/>
        <v>群馬県高崎市町屋町</v>
      </c>
    </row>
    <row r="345" spans="1:5">
      <c r="A345">
        <v>3703102</v>
      </c>
      <c r="B345" t="s">
        <v>191</v>
      </c>
      <c r="C345" t="s">
        <v>377</v>
      </c>
      <c r="D345" t="s">
        <v>530</v>
      </c>
      <c r="E345" t="str">
        <f t="shared" si="5"/>
        <v>群馬県高崎市箕郷町生原</v>
      </c>
    </row>
    <row r="346" spans="1:5">
      <c r="A346">
        <v>3703101</v>
      </c>
      <c r="B346" t="s">
        <v>191</v>
      </c>
      <c r="C346" t="s">
        <v>377</v>
      </c>
      <c r="D346" t="s">
        <v>531</v>
      </c>
      <c r="E346" t="str">
        <f t="shared" si="5"/>
        <v>群馬県高崎市箕郷町柏木沢</v>
      </c>
    </row>
    <row r="347" spans="1:5">
      <c r="A347">
        <v>3703114</v>
      </c>
      <c r="B347" t="s">
        <v>191</v>
      </c>
      <c r="C347" t="s">
        <v>377</v>
      </c>
      <c r="D347" t="s">
        <v>532</v>
      </c>
      <c r="E347" t="str">
        <f t="shared" si="5"/>
        <v>群馬県高崎市箕郷町金敷平</v>
      </c>
    </row>
    <row r="348" spans="1:5">
      <c r="A348">
        <v>3703104</v>
      </c>
      <c r="B348" t="s">
        <v>191</v>
      </c>
      <c r="C348" t="s">
        <v>377</v>
      </c>
      <c r="D348" t="s">
        <v>533</v>
      </c>
      <c r="E348" t="str">
        <f t="shared" si="5"/>
        <v>群馬県高崎市箕郷町上芝</v>
      </c>
    </row>
    <row r="349" spans="1:5">
      <c r="A349">
        <v>3703103</v>
      </c>
      <c r="B349" t="s">
        <v>191</v>
      </c>
      <c r="C349" t="s">
        <v>377</v>
      </c>
      <c r="D349" t="s">
        <v>534</v>
      </c>
      <c r="E349" t="str">
        <f t="shared" si="5"/>
        <v>群馬県高崎市箕郷町下芝</v>
      </c>
    </row>
    <row r="350" spans="1:5">
      <c r="A350">
        <v>3703117</v>
      </c>
      <c r="B350" t="s">
        <v>191</v>
      </c>
      <c r="C350" t="s">
        <v>377</v>
      </c>
      <c r="D350" t="s">
        <v>535</v>
      </c>
      <c r="E350" t="str">
        <f t="shared" si="5"/>
        <v>群馬県高崎市箕郷町白川</v>
      </c>
    </row>
    <row r="351" spans="1:5">
      <c r="A351">
        <v>3703112</v>
      </c>
      <c r="B351" t="s">
        <v>191</v>
      </c>
      <c r="C351" t="s">
        <v>377</v>
      </c>
      <c r="D351" t="s">
        <v>536</v>
      </c>
      <c r="E351" t="str">
        <f t="shared" si="5"/>
        <v>群馬県高崎市箕郷町善地</v>
      </c>
    </row>
    <row r="352" spans="1:5">
      <c r="A352">
        <v>3703115</v>
      </c>
      <c r="B352" t="s">
        <v>191</v>
      </c>
      <c r="C352" t="s">
        <v>377</v>
      </c>
      <c r="D352" t="s">
        <v>537</v>
      </c>
      <c r="E352" t="str">
        <f t="shared" si="5"/>
        <v>群馬県高崎市箕郷町富岡</v>
      </c>
    </row>
    <row r="353" spans="1:5">
      <c r="A353">
        <v>3703111</v>
      </c>
      <c r="B353" t="s">
        <v>191</v>
      </c>
      <c r="C353" t="s">
        <v>377</v>
      </c>
      <c r="D353" t="s">
        <v>538</v>
      </c>
      <c r="E353" t="str">
        <f t="shared" si="5"/>
        <v>群馬県高崎市箕郷町中野</v>
      </c>
    </row>
    <row r="354" spans="1:5">
      <c r="A354">
        <v>3703105</v>
      </c>
      <c r="B354" t="s">
        <v>191</v>
      </c>
      <c r="C354" t="s">
        <v>377</v>
      </c>
      <c r="D354" t="s">
        <v>539</v>
      </c>
      <c r="E354" t="str">
        <f t="shared" si="5"/>
        <v>群馬県高崎市箕郷町西明屋</v>
      </c>
    </row>
    <row r="355" spans="1:5">
      <c r="A355">
        <v>3703106</v>
      </c>
      <c r="B355" t="s">
        <v>191</v>
      </c>
      <c r="C355" t="s">
        <v>377</v>
      </c>
      <c r="D355" t="s">
        <v>540</v>
      </c>
      <c r="E355" t="str">
        <f t="shared" si="5"/>
        <v>群馬県高崎市箕郷町東明屋</v>
      </c>
    </row>
    <row r="356" spans="1:5">
      <c r="A356">
        <v>3703113</v>
      </c>
      <c r="B356" t="s">
        <v>191</v>
      </c>
      <c r="C356" t="s">
        <v>377</v>
      </c>
      <c r="D356" t="s">
        <v>541</v>
      </c>
      <c r="E356" t="str">
        <f t="shared" si="5"/>
        <v>群馬県高崎市箕郷町松之沢</v>
      </c>
    </row>
    <row r="357" spans="1:5">
      <c r="A357">
        <v>3703107</v>
      </c>
      <c r="B357" t="s">
        <v>191</v>
      </c>
      <c r="C357" t="s">
        <v>377</v>
      </c>
      <c r="D357" t="s">
        <v>542</v>
      </c>
      <c r="E357" t="str">
        <f t="shared" si="5"/>
        <v>群馬県高崎市箕郷町矢原</v>
      </c>
    </row>
    <row r="358" spans="1:5">
      <c r="A358">
        <v>3703116</v>
      </c>
      <c r="B358" t="s">
        <v>191</v>
      </c>
      <c r="C358" t="s">
        <v>377</v>
      </c>
      <c r="D358" t="s">
        <v>543</v>
      </c>
      <c r="E358" t="str">
        <f t="shared" si="5"/>
        <v>群馬県高崎市箕郷町和田山</v>
      </c>
    </row>
    <row r="359" spans="1:5">
      <c r="A359">
        <v>3703337</v>
      </c>
      <c r="B359" t="s">
        <v>191</v>
      </c>
      <c r="C359" t="s">
        <v>377</v>
      </c>
      <c r="D359" t="s">
        <v>544</v>
      </c>
      <c r="E359" t="str">
        <f t="shared" si="5"/>
        <v>群馬県高崎市三ツ子沢町</v>
      </c>
    </row>
    <row r="360" spans="1:5">
      <c r="A360">
        <v>3703525</v>
      </c>
      <c r="B360" t="s">
        <v>191</v>
      </c>
      <c r="C360" t="s">
        <v>377</v>
      </c>
      <c r="D360" t="s">
        <v>545</v>
      </c>
      <c r="E360" t="str">
        <f t="shared" si="5"/>
        <v>群馬県高崎市三ツ寺町</v>
      </c>
    </row>
    <row r="361" spans="1:5">
      <c r="A361">
        <v>3700073</v>
      </c>
      <c r="B361" t="s">
        <v>191</v>
      </c>
      <c r="C361" t="s">
        <v>377</v>
      </c>
      <c r="D361" t="s">
        <v>546</v>
      </c>
      <c r="E361" t="str">
        <f t="shared" si="5"/>
        <v>群馬県高崎市緑町</v>
      </c>
    </row>
    <row r="362" spans="1:5">
      <c r="A362">
        <v>3700083</v>
      </c>
      <c r="B362" t="s">
        <v>191</v>
      </c>
      <c r="C362" t="s">
        <v>377</v>
      </c>
      <c r="D362" t="s">
        <v>547</v>
      </c>
      <c r="E362" t="str">
        <f t="shared" si="5"/>
        <v>群馬県高崎市南新波町</v>
      </c>
    </row>
    <row r="363" spans="1:5">
      <c r="A363">
        <v>3700036</v>
      </c>
      <c r="B363" t="s">
        <v>191</v>
      </c>
      <c r="C363" t="s">
        <v>377</v>
      </c>
      <c r="D363" t="s">
        <v>548</v>
      </c>
      <c r="E363" t="str">
        <f t="shared" si="5"/>
        <v>群馬県高崎市南大類町</v>
      </c>
    </row>
    <row r="364" spans="1:5">
      <c r="A364">
        <v>3700834</v>
      </c>
      <c r="B364" t="s">
        <v>191</v>
      </c>
      <c r="C364" t="s">
        <v>377</v>
      </c>
      <c r="D364" t="s">
        <v>365</v>
      </c>
      <c r="E364" t="str">
        <f t="shared" si="5"/>
        <v>群馬県高崎市南町</v>
      </c>
    </row>
    <row r="365" spans="1:5">
      <c r="A365">
        <v>3703338</v>
      </c>
      <c r="B365" t="s">
        <v>191</v>
      </c>
      <c r="C365" t="s">
        <v>377</v>
      </c>
      <c r="D365" t="s">
        <v>549</v>
      </c>
      <c r="E365" t="str">
        <f t="shared" si="5"/>
        <v>群馬県高崎市宮沢町</v>
      </c>
    </row>
    <row r="366" spans="1:5">
      <c r="A366">
        <v>3701202</v>
      </c>
      <c r="B366" t="s">
        <v>191</v>
      </c>
      <c r="C366" t="s">
        <v>377</v>
      </c>
      <c r="D366" t="s">
        <v>550</v>
      </c>
      <c r="E366" t="str">
        <f t="shared" si="5"/>
        <v>群馬県高崎市宮原町</v>
      </c>
    </row>
    <row r="367" spans="1:5">
      <c r="A367">
        <v>3700828</v>
      </c>
      <c r="B367" t="s">
        <v>191</v>
      </c>
      <c r="C367" t="s">
        <v>377</v>
      </c>
      <c r="D367" t="s">
        <v>551</v>
      </c>
      <c r="E367" t="str">
        <f t="shared" si="5"/>
        <v>群馬県高崎市宮元町</v>
      </c>
    </row>
    <row r="368" spans="1:5">
      <c r="A368">
        <v>3703521</v>
      </c>
      <c r="B368" t="s">
        <v>191</v>
      </c>
      <c r="C368" t="s">
        <v>377</v>
      </c>
      <c r="D368" t="s">
        <v>552</v>
      </c>
      <c r="E368" t="str">
        <f t="shared" si="5"/>
        <v>群馬県高崎市棟高町</v>
      </c>
    </row>
    <row r="369" spans="1:5">
      <c r="A369">
        <v>3700057</v>
      </c>
      <c r="B369" t="s">
        <v>191</v>
      </c>
      <c r="C369" t="s">
        <v>377</v>
      </c>
      <c r="D369" t="s">
        <v>553</v>
      </c>
      <c r="E369" t="str">
        <f t="shared" si="5"/>
        <v>群馬県高崎市元紺屋町</v>
      </c>
    </row>
    <row r="370" spans="1:5">
      <c r="A370">
        <v>3700014</v>
      </c>
      <c r="B370" t="s">
        <v>191</v>
      </c>
      <c r="C370" t="s">
        <v>377</v>
      </c>
      <c r="D370" t="s">
        <v>554</v>
      </c>
      <c r="E370" t="str">
        <f t="shared" si="5"/>
        <v>群馬県高崎市元島名町</v>
      </c>
    </row>
    <row r="371" spans="1:5">
      <c r="A371">
        <v>3700813</v>
      </c>
      <c r="B371" t="s">
        <v>191</v>
      </c>
      <c r="C371" t="s">
        <v>377</v>
      </c>
      <c r="D371" t="s">
        <v>360</v>
      </c>
      <c r="E371" t="str">
        <f t="shared" si="5"/>
        <v>群馬県高崎市本町</v>
      </c>
    </row>
    <row r="372" spans="1:5">
      <c r="A372">
        <v>3700849</v>
      </c>
      <c r="B372" t="s">
        <v>191</v>
      </c>
      <c r="C372" t="s">
        <v>377</v>
      </c>
      <c r="D372" t="s">
        <v>555</v>
      </c>
      <c r="E372" t="str">
        <f t="shared" si="5"/>
        <v>群馬県高崎市八島町</v>
      </c>
    </row>
    <row r="373" spans="1:5">
      <c r="A373">
        <v>3700016</v>
      </c>
      <c r="B373" t="s">
        <v>191</v>
      </c>
      <c r="C373" t="s">
        <v>377</v>
      </c>
      <c r="D373" t="s">
        <v>556</v>
      </c>
      <c r="E373" t="str">
        <f t="shared" si="5"/>
        <v>群馬県高崎市矢島町</v>
      </c>
    </row>
    <row r="374" spans="1:5">
      <c r="A374">
        <v>3700861</v>
      </c>
      <c r="B374" t="s">
        <v>191</v>
      </c>
      <c r="C374" t="s">
        <v>377</v>
      </c>
      <c r="D374" t="s">
        <v>557</v>
      </c>
      <c r="E374" t="str">
        <f t="shared" si="5"/>
        <v>群馬県高崎市八千代町</v>
      </c>
    </row>
    <row r="375" spans="1:5">
      <c r="A375">
        <v>3701203</v>
      </c>
      <c r="B375" t="s">
        <v>191</v>
      </c>
      <c r="C375" t="s">
        <v>377</v>
      </c>
      <c r="D375" t="s">
        <v>558</v>
      </c>
      <c r="E375" t="str">
        <f t="shared" si="5"/>
        <v>群馬県高崎市矢中町</v>
      </c>
    </row>
    <row r="376" spans="1:5">
      <c r="A376">
        <v>3700815</v>
      </c>
      <c r="B376" t="s">
        <v>191</v>
      </c>
      <c r="C376" t="s">
        <v>377</v>
      </c>
      <c r="D376" t="s">
        <v>559</v>
      </c>
      <c r="E376" t="str">
        <f t="shared" si="5"/>
        <v>群馬県高崎市柳川町</v>
      </c>
    </row>
    <row r="377" spans="1:5">
      <c r="A377">
        <v>3700066</v>
      </c>
      <c r="B377" t="s">
        <v>191</v>
      </c>
      <c r="C377" t="s">
        <v>377</v>
      </c>
      <c r="D377" t="s">
        <v>560</v>
      </c>
      <c r="E377" t="str">
        <f t="shared" si="5"/>
        <v>群馬県高崎市山田町</v>
      </c>
    </row>
    <row r="378" spans="1:5">
      <c r="A378">
        <v>3701213</v>
      </c>
      <c r="B378" t="s">
        <v>191</v>
      </c>
      <c r="C378" t="s">
        <v>377</v>
      </c>
      <c r="D378" t="s">
        <v>561</v>
      </c>
      <c r="E378" t="str">
        <f t="shared" si="5"/>
        <v>群馬県高崎市山名町</v>
      </c>
    </row>
    <row r="379" spans="1:5">
      <c r="A379">
        <v>3700024</v>
      </c>
      <c r="B379" t="s">
        <v>191</v>
      </c>
      <c r="C379" t="s">
        <v>377</v>
      </c>
      <c r="D379" t="s">
        <v>562</v>
      </c>
      <c r="E379" t="str">
        <f t="shared" si="5"/>
        <v>群馬県高崎市八幡原町</v>
      </c>
    </row>
    <row r="380" spans="1:5">
      <c r="A380">
        <v>3700884</v>
      </c>
      <c r="B380" t="s">
        <v>191</v>
      </c>
      <c r="C380" t="s">
        <v>377</v>
      </c>
      <c r="D380" t="s">
        <v>563</v>
      </c>
      <c r="E380" t="str">
        <f t="shared" si="5"/>
        <v>群馬県高崎市八幡町</v>
      </c>
    </row>
    <row r="381" spans="1:5">
      <c r="A381">
        <v>3700051</v>
      </c>
      <c r="B381" t="s">
        <v>191</v>
      </c>
      <c r="C381" t="s">
        <v>377</v>
      </c>
      <c r="D381" t="s">
        <v>564</v>
      </c>
      <c r="E381" t="str">
        <f t="shared" si="5"/>
        <v>群馬県高崎市弓町</v>
      </c>
    </row>
    <row r="382" spans="1:5">
      <c r="A382">
        <v>3702107</v>
      </c>
      <c r="B382" t="s">
        <v>191</v>
      </c>
      <c r="C382" t="s">
        <v>377</v>
      </c>
      <c r="D382" t="s">
        <v>565</v>
      </c>
      <c r="E382" t="str">
        <f t="shared" si="5"/>
        <v>群馬県高崎市吉井町池</v>
      </c>
    </row>
    <row r="383" spans="1:5">
      <c r="A383">
        <v>3702114</v>
      </c>
      <c r="B383" t="s">
        <v>191</v>
      </c>
      <c r="C383" t="s">
        <v>377</v>
      </c>
      <c r="D383" t="s">
        <v>566</v>
      </c>
      <c r="E383" t="str">
        <f t="shared" si="5"/>
        <v>群馬県高崎市吉井町石神</v>
      </c>
    </row>
    <row r="384" spans="1:5">
      <c r="A384">
        <v>3702103</v>
      </c>
      <c r="B384" t="s">
        <v>191</v>
      </c>
      <c r="C384" t="s">
        <v>377</v>
      </c>
      <c r="D384" t="s">
        <v>567</v>
      </c>
      <c r="E384" t="str">
        <f t="shared" si="5"/>
        <v>群馬県高崎市吉井町岩井</v>
      </c>
    </row>
    <row r="385" spans="1:5">
      <c r="A385">
        <v>3702131</v>
      </c>
      <c r="B385" t="s">
        <v>191</v>
      </c>
      <c r="C385" t="s">
        <v>377</v>
      </c>
      <c r="D385" t="s">
        <v>568</v>
      </c>
      <c r="E385" t="str">
        <f t="shared" si="5"/>
        <v>群馬県高崎市吉井町岩崎</v>
      </c>
    </row>
    <row r="386" spans="1:5">
      <c r="A386">
        <v>3702125</v>
      </c>
      <c r="B386" t="s">
        <v>191</v>
      </c>
      <c r="C386" t="s">
        <v>377</v>
      </c>
      <c r="D386" t="s">
        <v>569</v>
      </c>
      <c r="E386" t="str">
        <f t="shared" si="5"/>
        <v>群馬県高崎市吉井町大沢</v>
      </c>
    </row>
    <row r="387" spans="1:5">
      <c r="A387">
        <v>3702111</v>
      </c>
      <c r="B387" t="s">
        <v>191</v>
      </c>
      <c r="C387" t="s">
        <v>377</v>
      </c>
      <c r="D387" t="s">
        <v>570</v>
      </c>
      <c r="E387" t="str">
        <f t="shared" ref="E387:E450" si="6">_xlfn.TEXTJOIN(,,B387,C387,D387)</f>
        <v>群馬県高崎市吉井町小串</v>
      </c>
    </row>
    <row r="388" spans="1:5">
      <c r="A388">
        <v>3702135</v>
      </c>
      <c r="B388" t="s">
        <v>191</v>
      </c>
      <c r="C388" t="s">
        <v>377</v>
      </c>
      <c r="D388" t="s">
        <v>571</v>
      </c>
      <c r="E388" t="str">
        <f t="shared" si="6"/>
        <v>群馬県高崎市吉井町片山</v>
      </c>
    </row>
    <row r="389" spans="1:5">
      <c r="A389">
        <v>3702139</v>
      </c>
      <c r="B389" t="s">
        <v>191</v>
      </c>
      <c r="C389" t="s">
        <v>377</v>
      </c>
      <c r="D389" t="s">
        <v>572</v>
      </c>
      <c r="E389" t="str">
        <f t="shared" si="6"/>
        <v>群馬県高崎市吉井町上奥平</v>
      </c>
    </row>
    <row r="390" spans="1:5">
      <c r="A390">
        <v>3702112</v>
      </c>
      <c r="B390" t="s">
        <v>191</v>
      </c>
      <c r="C390" t="s">
        <v>377</v>
      </c>
      <c r="D390" t="s">
        <v>573</v>
      </c>
      <c r="E390" t="str">
        <f t="shared" si="6"/>
        <v>群馬県高崎市吉井町黒熊</v>
      </c>
    </row>
    <row r="391" spans="1:5">
      <c r="A391">
        <v>3702102</v>
      </c>
      <c r="B391" t="s">
        <v>191</v>
      </c>
      <c r="C391" t="s">
        <v>377</v>
      </c>
      <c r="D391" t="s">
        <v>574</v>
      </c>
      <c r="E391" t="str">
        <f t="shared" si="6"/>
        <v>群馬県高崎市吉井町小暮</v>
      </c>
    </row>
    <row r="392" spans="1:5">
      <c r="A392">
        <v>3702136</v>
      </c>
      <c r="B392" t="s">
        <v>191</v>
      </c>
      <c r="C392" t="s">
        <v>377</v>
      </c>
      <c r="D392" t="s">
        <v>575</v>
      </c>
      <c r="E392" t="str">
        <f t="shared" si="6"/>
        <v>群馬県高崎市吉井町小棚</v>
      </c>
    </row>
    <row r="393" spans="1:5">
      <c r="A393">
        <v>3702137</v>
      </c>
      <c r="B393" t="s">
        <v>191</v>
      </c>
      <c r="C393" t="s">
        <v>377</v>
      </c>
      <c r="D393" t="s">
        <v>576</v>
      </c>
      <c r="E393" t="str">
        <f t="shared" si="6"/>
        <v>群馬県高崎市吉井町坂口</v>
      </c>
    </row>
    <row r="394" spans="1:5">
      <c r="A394">
        <v>3702124</v>
      </c>
      <c r="B394" t="s">
        <v>191</v>
      </c>
      <c r="C394" t="s">
        <v>377</v>
      </c>
      <c r="D394" t="s">
        <v>577</v>
      </c>
      <c r="E394" t="str">
        <f t="shared" si="6"/>
        <v>群馬県高崎市吉井町塩</v>
      </c>
    </row>
    <row r="395" spans="1:5">
      <c r="A395">
        <v>3702134</v>
      </c>
      <c r="B395" t="s">
        <v>191</v>
      </c>
      <c r="C395" t="s">
        <v>377</v>
      </c>
      <c r="D395" t="s">
        <v>578</v>
      </c>
      <c r="E395" t="str">
        <f t="shared" si="6"/>
        <v>群馬県高崎市吉井町塩川</v>
      </c>
    </row>
    <row r="396" spans="1:5">
      <c r="A396">
        <v>3702138</v>
      </c>
      <c r="B396" t="s">
        <v>191</v>
      </c>
      <c r="C396" t="s">
        <v>377</v>
      </c>
      <c r="D396" t="s">
        <v>579</v>
      </c>
      <c r="E396" t="str">
        <f t="shared" si="6"/>
        <v>群馬県高崎市吉井町下奥平</v>
      </c>
    </row>
    <row r="397" spans="1:5">
      <c r="A397">
        <v>3702121</v>
      </c>
      <c r="B397" t="s">
        <v>191</v>
      </c>
      <c r="C397" t="s">
        <v>377</v>
      </c>
      <c r="D397" t="s">
        <v>580</v>
      </c>
      <c r="E397" t="str">
        <f t="shared" si="6"/>
        <v>群馬県高崎市吉井町下長根</v>
      </c>
    </row>
    <row r="398" spans="1:5">
      <c r="A398">
        <v>3702123</v>
      </c>
      <c r="B398" t="s">
        <v>191</v>
      </c>
      <c r="C398" t="s">
        <v>377</v>
      </c>
      <c r="D398" t="s">
        <v>581</v>
      </c>
      <c r="E398" t="str">
        <f t="shared" si="6"/>
        <v>群馬県高崎市吉井町神保</v>
      </c>
    </row>
    <row r="399" spans="1:5">
      <c r="A399">
        <v>3702115</v>
      </c>
      <c r="B399" t="s">
        <v>191</v>
      </c>
      <c r="C399" t="s">
        <v>377</v>
      </c>
      <c r="D399" t="s">
        <v>582</v>
      </c>
      <c r="E399" t="str">
        <f t="shared" si="6"/>
        <v>群馬県高崎市吉井町多比良</v>
      </c>
    </row>
    <row r="400" spans="1:5">
      <c r="A400">
        <v>3702122</v>
      </c>
      <c r="B400" t="s">
        <v>191</v>
      </c>
      <c r="C400" t="s">
        <v>377</v>
      </c>
      <c r="D400" t="s">
        <v>583</v>
      </c>
      <c r="E400" t="str">
        <f t="shared" si="6"/>
        <v>群馬県高崎市吉井町高</v>
      </c>
    </row>
    <row r="401" spans="1:5">
      <c r="A401">
        <v>3702116</v>
      </c>
      <c r="B401" t="s">
        <v>191</v>
      </c>
      <c r="C401" t="s">
        <v>377</v>
      </c>
      <c r="D401" t="s">
        <v>584</v>
      </c>
      <c r="E401" t="str">
        <f t="shared" si="6"/>
        <v>群馬県高崎市吉井町多胡</v>
      </c>
    </row>
    <row r="402" spans="1:5">
      <c r="A402">
        <v>3702105</v>
      </c>
      <c r="B402" t="s">
        <v>191</v>
      </c>
      <c r="C402" t="s">
        <v>377</v>
      </c>
      <c r="D402" t="s">
        <v>585</v>
      </c>
      <c r="E402" t="str">
        <f t="shared" si="6"/>
        <v>群馬県高崎市吉井町中島</v>
      </c>
    </row>
    <row r="403" spans="1:5">
      <c r="A403">
        <v>3702127</v>
      </c>
      <c r="B403" t="s">
        <v>191</v>
      </c>
      <c r="C403" t="s">
        <v>377</v>
      </c>
      <c r="D403" t="s">
        <v>586</v>
      </c>
      <c r="E403" t="str">
        <f t="shared" si="6"/>
        <v>群馬県高崎市吉井町長根</v>
      </c>
    </row>
    <row r="404" spans="1:5">
      <c r="A404">
        <v>3702101</v>
      </c>
      <c r="B404" t="s">
        <v>191</v>
      </c>
      <c r="C404" t="s">
        <v>377</v>
      </c>
      <c r="D404" t="s">
        <v>587</v>
      </c>
      <c r="E404" t="str">
        <f t="shared" si="6"/>
        <v>群馬県高崎市吉井町南陽台</v>
      </c>
    </row>
    <row r="405" spans="1:5">
      <c r="A405">
        <v>3702126</v>
      </c>
      <c r="B405" t="s">
        <v>191</v>
      </c>
      <c r="C405" t="s">
        <v>377</v>
      </c>
      <c r="D405" t="s">
        <v>588</v>
      </c>
      <c r="E405" t="str">
        <f t="shared" si="6"/>
        <v>群馬県高崎市吉井町東谷</v>
      </c>
    </row>
    <row r="406" spans="1:5">
      <c r="A406">
        <v>3702113</v>
      </c>
      <c r="B406" t="s">
        <v>191</v>
      </c>
      <c r="C406" t="s">
        <v>377</v>
      </c>
      <c r="D406" t="s">
        <v>589</v>
      </c>
      <c r="E406" t="str">
        <f t="shared" si="6"/>
        <v>群馬県高崎市吉井町深沢</v>
      </c>
    </row>
    <row r="407" spans="1:5">
      <c r="A407">
        <v>3702128</v>
      </c>
      <c r="B407" t="s">
        <v>191</v>
      </c>
      <c r="C407" t="s">
        <v>377</v>
      </c>
      <c r="D407" t="s">
        <v>590</v>
      </c>
      <c r="E407" t="str">
        <f t="shared" si="6"/>
        <v>群馬県高崎市吉井町本郷</v>
      </c>
    </row>
    <row r="408" spans="1:5">
      <c r="A408">
        <v>3702104</v>
      </c>
      <c r="B408" t="s">
        <v>191</v>
      </c>
      <c r="C408" t="s">
        <v>377</v>
      </c>
      <c r="D408" t="s">
        <v>591</v>
      </c>
      <c r="E408" t="str">
        <f t="shared" si="6"/>
        <v>群馬県高崎市吉井町馬庭</v>
      </c>
    </row>
    <row r="409" spans="1:5">
      <c r="A409">
        <v>3702106</v>
      </c>
      <c r="B409" t="s">
        <v>191</v>
      </c>
      <c r="C409" t="s">
        <v>377</v>
      </c>
      <c r="D409" t="s">
        <v>592</v>
      </c>
      <c r="E409" t="str">
        <f t="shared" si="6"/>
        <v>群馬県高崎市吉井町矢田</v>
      </c>
    </row>
    <row r="410" spans="1:5">
      <c r="A410">
        <v>3702132</v>
      </c>
      <c r="B410" t="s">
        <v>191</v>
      </c>
      <c r="C410" t="s">
        <v>377</v>
      </c>
      <c r="D410" t="s">
        <v>593</v>
      </c>
      <c r="E410" t="str">
        <f t="shared" si="6"/>
        <v>群馬県高崎市吉井町吉井</v>
      </c>
    </row>
    <row r="411" spans="1:5">
      <c r="A411">
        <v>3702133</v>
      </c>
      <c r="B411" t="s">
        <v>191</v>
      </c>
      <c r="C411" t="s">
        <v>377</v>
      </c>
      <c r="D411" t="s">
        <v>594</v>
      </c>
      <c r="E411" t="str">
        <f t="shared" si="6"/>
        <v>群馬県高崎市吉井町吉井川</v>
      </c>
    </row>
    <row r="412" spans="1:5">
      <c r="A412">
        <v>3700819</v>
      </c>
      <c r="B412" t="s">
        <v>191</v>
      </c>
      <c r="C412" t="s">
        <v>377</v>
      </c>
      <c r="D412" t="s">
        <v>595</v>
      </c>
      <c r="E412" t="str">
        <f t="shared" si="6"/>
        <v>群馬県高崎市四ツ屋町</v>
      </c>
    </row>
    <row r="413" spans="1:5">
      <c r="A413">
        <v>3700822</v>
      </c>
      <c r="B413" t="s">
        <v>191</v>
      </c>
      <c r="C413" t="s">
        <v>377</v>
      </c>
      <c r="D413" t="s">
        <v>596</v>
      </c>
      <c r="E413" t="str">
        <f t="shared" si="6"/>
        <v>群馬県高崎市寄合町</v>
      </c>
    </row>
    <row r="414" spans="1:5">
      <c r="A414">
        <v>3700055</v>
      </c>
      <c r="B414" t="s">
        <v>191</v>
      </c>
      <c r="C414" t="s">
        <v>377</v>
      </c>
      <c r="D414" t="s">
        <v>597</v>
      </c>
      <c r="E414" t="str">
        <f t="shared" si="6"/>
        <v>群馬県高崎市羅漢町</v>
      </c>
    </row>
    <row r="415" spans="1:5">
      <c r="A415">
        <v>3700087</v>
      </c>
      <c r="B415" t="s">
        <v>191</v>
      </c>
      <c r="C415" t="s">
        <v>377</v>
      </c>
      <c r="D415" t="s">
        <v>598</v>
      </c>
      <c r="E415" t="str">
        <f t="shared" si="6"/>
        <v>群馬県高崎市楽間町</v>
      </c>
    </row>
    <row r="416" spans="1:5">
      <c r="A416">
        <v>3700826</v>
      </c>
      <c r="B416" t="s">
        <v>191</v>
      </c>
      <c r="C416" t="s">
        <v>377</v>
      </c>
      <c r="D416" t="s">
        <v>599</v>
      </c>
      <c r="E416" t="str">
        <f t="shared" si="6"/>
        <v>群馬県高崎市連雀町</v>
      </c>
    </row>
    <row r="417" spans="1:5">
      <c r="A417">
        <v>3700885</v>
      </c>
      <c r="B417" t="s">
        <v>191</v>
      </c>
      <c r="C417" t="s">
        <v>377</v>
      </c>
      <c r="D417" t="s">
        <v>600</v>
      </c>
      <c r="E417" t="str">
        <f t="shared" si="6"/>
        <v>群馬県高崎市若田町</v>
      </c>
    </row>
    <row r="418" spans="1:5">
      <c r="A418">
        <v>3700836</v>
      </c>
      <c r="B418" t="s">
        <v>191</v>
      </c>
      <c r="C418" t="s">
        <v>377</v>
      </c>
      <c r="D418" t="s">
        <v>601</v>
      </c>
      <c r="E418" t="str">
        <f t="shared" si="6"/>
        <v>群馬県高崎市若松町</v>
      </c>
    </row>
    <row r="419" spans="1:5">
      <c r="A419">
        <v>3700085</v>
      </c>
      <c r="B419" t="s">
        <v>191</v>
      </c>
      <c r="C419" t="s">
        <v>377</v>
      </c>
      <c r="D419" t="s">
        <v>602</v>
      </c>
      <c r="E419" t="str">
        <f t="shared" si="6"/>
        <v>群馬県高崎市我峰町</v>
      </c>
    </row>
    <row r="420" spans="1:5">
      <c r="A420">
        <v>3700844</v>
      </c>
      <c r="B420" t="s">
        <v>191</v>
      </c>
      <c r="C420" t="s">
        <v>377</v>
      </c>
      <c r="D420" t="s">
        <v>603</v>
      </c>
      <c r="E420" t="str">
        <f t="shared" si="6"/>
        <v>群馬県高崎市和田多中町</v>
      </c>
    </row>
    <row r="421" spans="1:5">
      <c r="A421">
        <v>3701207</v>
      </c>
      <c r="B421" t="s">
        <v>191</v>
      </c>
      <c r="C421" t="s">
        <v>377</v>
      </c>
      <c r="D421" t="s">
        <v>604</v>
      </c>
      <c r="E421" t="str">
        <f t="shared" si="6"/>
        <v>群馬県高崎市綿貫町</v>
      </c>
    </row>
    <row r="422" spans="1:5">
      <c r="A422">
        <v>3700847</v>
      </c>
      <c r="B422" t="s">
        <v>191</v>
      </c>
      <c r="C422" t="s">
        <v>377</v>
      </c>
      <c r="D422" t="s">
        <v>605</v>
      </c>
      <c r="E422" t="str">
        <f t="shared" si="6"/>
        <v>群馬県高崎市和田町</v>
      </c>
    </row>
    <row r="423" spans="1:5">
      <c r="A423">
        <v>3760000</v>
      </c>
      <c r="B423" t="s">
        <v>191</v>
      </c>
      <c r="C423" t="s">
        <v>606</v>
      </c>
      <c r="D423" t="s">
        <v>193</v>
      </c>
      <c r="E423" t="str">
        <f t="shared" si="6"/>
        <v>群馬県桐生市以下に掲載がない場合</v>
      </c>
    </row>
    <row r="424" spans="1:5">
      <c r="A424">
        <v>3760011</v>
      </c>
      <c r="B424" t="s">
        <v>191</v>
      </c>
      <c r="C424" t="s">
        <v>606</v>
      </c>
      <c r="D424" t="s">
        <v>378</v>
      </c>
      <c r="E424" t="str">
        <f t="shared" si="6"/>
        <v>群馬県桐生市相生町</v>
      </c>
    </row>
    <row r="425" spans="1:5">
      <c r="A425">
        <v>3760037</v>
      </c>
      <c r="B425" t="s">
        <v>191</v>
      </c>
      <c r="C425" t="s">
        <v>606</v>
      </c>
      <c r="D425" t="s">
        <v>381</v>
      </c>
      <c r="E425" t="str">
        <f t="shared" si="6"/>
        <v>群馬県桐生市旭町</v>
      </c>
    </row>
    <row r="426" spans="1:5">
      <c r="A426">
        <v>3760032</v>
      </c>
      <c r="B426" t="s">
        <v>191</v>
      </c>
      <c r="C426" t="s">
        <v>606</v>
      </c>
      <c r="D426" t="s">
        <v>383</v>
      </c>
      <c r="E426" t="str">
        <f t="shared" si="6"/>
        <v>群馬県桐生市東町</v>
      </c>
    </row>
    <row r="427" spans="1:5">
      <c r="A427">
        <v>3760033</v>
      </c>
      <c r="B427" t="s">
        <v>191</v>
      </c>
      <c r="C427" t="s">
        <v>606</v>
      </c>
      <c r="D427" t="s">
        <v>607</v>
      </c>
      <c r="E427" t="str">
        <f t="shared" si="6"/>
        <v>群馬県桐生市泉町</v>
      </c>
    </row>
    <row r="428" spans="1:5">
      <c r="A428">
        <v>3760022</v>
      </c>
      <c r="B428" t="s">
        <v>191</v>
      </c>
      <c r="C428" t="s">
        <v>606</v>
      </c>
      <c r="D428" t="s">
        <v>389</v>
      </c>
      <c r="E428" t="str">
        <f t="shared" si="6"/>
        <v>群馬県桐生市稲荷町</v>
      </c>
    </row>
    <row r="429" spans="1:5">
      <c r="A429">
        <v>3760601</v>
      </c>
      <c r="B429" t="s">
        <v>191</v>
      </c>
      <c r="C429" t="s">
        <v>606</v>
      </c>
      <c r="D429" t="s">
        <v>608</v>
      </c>
      <c r="E429" t="str">
        <f t="shared" si="6"/>
        <v>群馬県桐生市梅田町</v>
      </c>
    </row>
    <row r="430" spans="1:5">
      <c r="A430">
        <v>3760044</v>
      </c>
      <c r="B430" t="s">
        <v>191</v>
      </c>
      <c r="C430" t="s">
        <v>606</v>
      </c>
      <c r="D430" t="s">
        <v>609</v>
      </c>
      <c r="E430" t="str">
        <f t="shared" si="6"/>
        <v>群馬県桐生市永楽町</v>
      </c>
    </row>
    <row r="431" spans="1:5">
      <c r="A431">
        <v>3760024</v>
      </c>
      <c r="B431" t="s">
        <v>191</v>
      </c>
      <c r="C431" t="s">
        <v>606</v>
      </c>
      <c r="D431" t="s">
        <v>610</v>
      </c>
      <c r="E431" t="str">
        <f t="shared" si="6"/>
        <v>群馬県桐生市織姫町</v>
      </c>
    </row>
    <row r="432" spans="1:5">
      <c r="A432">
        <v>3760041</v>
      </c>
      <c r="B432" t="s">
        <v>191</v>
      </c>
      <c r="C432" t="s">
        <v>606</v>
      </c>
      <c r="D432" t="s">
        <v>611</v>
      </c>
      <c r="E432" t="str">
        <f t="shared" si="6"/>
        <v>群馬県桐生市川内町</v>
      </c>
    </row>
    <row r="433" spans="1:5">
      <c r="A433">
        <v>3760036</v>
      </c>
      <c r="B433" t="s">
        <v>191</v>
      </c>
      <c r="C433" t="s">
        <v>606</v>
      </c>
      <c r="D433" t="s">
        <v>612</v>
      </c>
      <c r="E433" t="str">
        <f t="shared" si="6"/>
        <v>群馬県桐生市川岸町</v>
      </c>
    </row>
    <row r="434" spans="1:5">
      <c r="A434">
        <v>3760026</v>
      </c>
      <c r="B434" t="s">
        <v>191</v>
      </c>
      <c r="C434" t="s">
        <v>606</v>
      </c>
      <c r="D434" t="s">
        <v>613</v>
      </c>
      <c r="E434" t="str">
        <f t="shared" si="6"/>
        <v>群馬県桐生市清瀬町</v>
      </c>
    </row>
    <row r="435" spans="1:5">
      <c r="A435">
        <v>3760145</v>
      </c>
      <c r="B435" t="s">
        <v>191</v>
      </c>
      <c r="C435" t="s">
        <v>606</v>
      </c>
      <c r="D435" t="s">
        <v>614</v>
      </c>
      <c r="E435" t="str">
        <f t="shared" si="6"/>
        <v>群馬県桐生市黒保根町上田沢</v>
      </c>
    </row>
    <row r="436" spans="1:5">
      <c r="A436">
        <v>3760144</v>
      </c>
      <c r="B436" t="s">
        <v>191</v>
      </c>
      <c r="C436" t="s">
        <v>606</v>
      </c>
      <c r="D436" t="s">
        <v>615</v>
      </c>
      <c r="E436" t="str">
        <f t="shared" si="6"/>
        <v>群馬県桐生市黒保根町下田沢</v>
      </c>
    </row>
    <row r="437" spans="1:5">
      <c r="A437">
        <v>3760143</v>
      </c>
      <c r="B437" t="s">
        <v>191</v>
      </c>
      <c r="C437" t="s">
        <v>606</v>
      </c>
      <c r="D437" t="s">
        <v>616</v>
      </c>
      <c r="E437" t="str">
        <f t="shared" si="6"/>
        <v>群馬県桐生市黒保根町宿廻</v>
      </c>
    </row>
    <row r="438" spans="1:5">
      <c r="A438">
        <v>3760141</v>
      </c>
      <c r="B438" t="s">
        <v>191</v>
      </c>
      <c r="C438" t="s">
        <v>606</v>
      </c>
      <c r="D438" t="s">
        <v>617</v>
      </c>
      <c r="E438" t="str">
        <f t="shared" si="6"/>
        <v>群馬県桐生市黒保根町水沼</v>
      </c>
    </row>
    <row r="439" spans="1:5">
      <c r="A439">
        <v>3760142</v>
      </c>
      <c r="B439" t="s">
        <v>191</v>
      </c>
      <c r="C439" t="s">
        <v>606</v>
      </c>
      <c r="D439" t="s">
        <v>618</v>
      </c>
      <c r="E439" t="str">
        <f t="shared" si="6"/>
        <v>群馬県桐生市黒保根町八木原</v>
      </c>
    </row>
    <row r="440" spans="1:5">
      <c r="A440">
        <v>3760004</v>
      </c>
      <c r="B440" t="s">
        <v>191</v>
      </c>
      <c r="C440" t="s">
        <v>606</v>
      </c>
      <c r="D440" t="s">
        <v>619</v>
      </c>
      <c r="E440" t="str">
        <f t="shared" si="6"/>
        <v>群馬県桐生市小梅町</v>
      </c>
    </row>
    <row r="441" spans="1:5">
      <c r="A441">
        <v>3760043</v>
      </c>
      <c r="B441" t="s">
        <v>191</v>
      </c>
      <c r="C441" t="s">
        <v>606</v>
      </c>
      <c r="D441" t="s">
        <v>620</v>
      </c>
      <c r="E441" t="str">
        <f t="shared" si="6"/>
        <v>群馬県桐生市小曾根町</v>
      </c>
    </row>
    <row r="442" spans="1:5">
      <c r="A442">
        <v>3760003</v>
      </c>
      <c r="B442" t="s">
        <v>191</v>
      </c>
      <c r="C442" t="s">
        <v>606</v>
      </c>
      <c r="D442" t="s">
        <v>621</v>
      </c>
      <c r="E442" t="str">
        <f t="shared" si="6"/>
        <v>群馬県桐生市琴平町</v>
      </c>
    </row>
    <row r="443" spans="1:5">
      <c r="A443">
        <v>3760002</v>
      </c>
      <c r="B443" t="s">
        <v>191</v>
      </c>
      <c r="C443" t="s">
        <v>606</v>
      </c>
      <c r="D443" t="s">
        <v>622</v>
      </c>
      <c r="E443" t="str">
        <f t="shared" si="6"/>
        <v>群馬県桐生市境野町</v>
      </c>
    </row>
    <row r="444" spans="1:5">
      <c r="A444">
        <v>3760012</v>
      </c>
      <c r="B444" t="s">
        <v>191</v>
      </c>
      <c r="C444" t="s">
        <v>606</v>
      </c>
      <c r="D444" t="s">
        <v>623</v>
      </c>
      <c r="E444" t="str">
        <f t="shared" si="6"/>
        <v>群馬県桐生市桜木町</v>
      </c>
    </row>
    <row r="445" spans="1:5">
      <c r="A445">
        <v>3760006</v>
      </c>
      <c r="B445" t="s">
        <v>191</v>
      </c>
      <c r="C445" t="s">
        <v>606</v>
      </c>
      <c r="D445" t="s">
        <v>624</v>
      </c>
      <c r="E445" t="str">
        <f t="shared" si="6"/>
        <v>群馬県桐生市新宿</v>
      </c>
    </row>
    <row r="446" spans="1:5">
      <c r="A446">
        <v>3760045</v>
      </c>
      <c r="B446" t="s">
        <v>191</v>
      </c>
      <c r="C446" t="s">
        <v>606</v>
      </c>
      <c r="D446" t="s">
        <v>470</v>
      </c>
      <c r="E446" t="str">
        <f t="shared" si="6"/>
        <v>群馬県桐生市末広町</v>
      </c>
    </row>
    <row r="447" spans="1:5">
      <c r="A447">
        <v>3760038</v>
      </c>
      <c r="B447" t="s">
        <v>191</v>
      </c>
      <c r="C447" t="s">
        <v>606</v>
      </c>
      <c r="D447" t="s">
        <v>476</v>
      </c>
      <c r="E447" t="str">
        <f t="shared" si="6"/>
        <v>群馬県桐生市高砂町</v>
      </c>
    </row>
    <row r="448" spans="1:5">
      <c r="A448">
        <v>3760042</v>
      </c>
      <c r="B448" t="s">
        <v>191</v>
      </c>
      <c r="C448" t="s">
        <v>606</v>
      </c>
      <c r="D448" t="s">
        <v>307</v>
      </c>
      <c r="E448" t="str">
        <f t="shared" si="6"/>
        <v>群馬県桐生市堤町</v>
      </c>
    </row>
    <row r="449" spans="1:5">
      <c r="A449">
        <v>3760052</v>
      </c>
      <c r="B449" t="s">
        <v>191</v>
      </c>
      <c r="C449" t="s">
        <v>606</v>
      </c>
      <c r="D449" t="s">
        <v>487</v>
      </c>
      <c r="E449" t="str">
        <f t="shared" si="6"/>
        <v>群馬県桐生市天神町</v>
      </c>
    </row>
    <row r="450" spans="1:5">
      <c r="A450">
        <v>3760021</v>
      </c>
      <c r="B450" t="s">
        <v>191</v>
      </c>
      <c r="C450" t="s">
        <v>606</v>
      </c>
      <c r="D450" t="s">
        <v>625</v>
      </c>
      <c r="E450" t="str">
        <f t="shared" si="6"/>
        <v>群馬県桐生市巴町</v>
      </c>
    </row>
    <row r="451" spans="1:5">
      <c r="A451">
        <v>3760035</v>
      </c>
      <c r="B451" t="s">
        <v>191</v>
      </c>
      <c r="C451" t="s">
        <v>606</v>
      </c>
      <c r="D451" t="s">
        <v>626</v>
      </c>
      <c r="E451" t="str">
        <f t="shared" ref="E451:E514" si="7">_xlfn.TEXTJOIN(,,B451,C451,D451)</f>
        <v>群馬県桐生市仲町</v>
      </c>
    </row>
    <row r="452" spans="1:5">
      <c r="A452">
        <v>3760137</v>
      </c>
      <c r="B452" t="s">
        <v>191</v>
      </c>
      <c r="C452" t="s">
        <v>606</v>
      </c>
      <c r="D452" t="s">
        <v>627</v>
      </c>
      <c r="E452" t="str">
        <f t="shared" si="7"/>
        <v>群馬県桐生市新里町赤城山</v>
      </c>
    </row>
    <row r="453" spans="1:5">
      <c r="A453">
        <v>3760136</v>
      </c>
      <c r="B453" t="s">
        <v>191</v>
      </c>
      <c r="C453" t="s">
        <v>606</v>
      </c>
      <c r="D453" t="s">
        <v>628</v>
      </c>
      <c r="E453" t="str">
        <f t="shared" si="7"/>
        <v>群馬県桐生市新里町板橋</v>
      </c>
    </row>
    <row r="454" spans="1:5">
      <c r="A454">
        <v>3760133</v>
      </c>
      <c r="B454" t="s">
        <v>191</v>
      </c>
      <c r="C454" t="s">
        <v>606</v>
      </c>
      <c r="D454" t="s">
        <v>629</v>
      </c>
      <c r="E454" t="str">
        <f t="shared" si="7"/>
        <v>群馬県桐生市新里町大久保</v>
      </c>
    </row>
    <row r="455" spans="1:5">
      <c r="A455">
        <v>3760131</v>
      </c>
      <c r="B455" t="s">
        <v>191</v>
      </c>
      <c r="C455" t="s">
        <v>606</v>
      </c>
      <c r="D455" t="s">
        <v>630</v>
      </c>
      <c r="E455" t="str">
        <f t="shared" si="7"/>
        <v>群馬県桐生市新里町奥沢</v>
      </c>
    </row>
    <row r="456" spans="1:5">
      <c r="A456">
        <v>3760124</v>
      </c>
      <c r="B456" t="s">
        <v>191</v>
      </c>
      <c r="C456" t="s">
        <v>606</v>
      </c>
      <c r="D456" t="s">
        <v>631</v>
      </c>
      <c r="E456" t="str">
        <f t="shared" si="7"/>
        <v>群馬県桐生市新里町小林</v>
      </c>
    </row>
    <row r="457" spans="1:5">
      <c r="A457">
        <v>3760134</v>
      </c>
      <c r="B457" t="s">
        <v>191</v>
      </c>
      <c r="C457" t="s">
        <v>606</v>
      </c>
      <c r="D457" t="s">
        <v>632</v>
      </c>
      <c r="E457" t="str">
        <f t="shared" si="7"/>
        <v>群馬県桐生市新里町関</v>
      </c>
    </row>
    <row r="458" spans="1:5">
      <c r="A458">
        <v>3760135</v>
      </c>
      <c r="B458" t="s">
        <v>191</v>
      </c>
      <c r="C458" t="s">
        <v>606</v>
      </c>
      <c r="D458" t="s">
        <v>633</v>
      </c>
      <c r="E458" t="str">
        <f t="shared" si="7"/>
        <v>群馬県桐生市新里町高泉</v>
      </c>
    </row>
    <row r="459" spans="1:5">
      <c r="A459">
        <v>3760123</v>
      </c>
      <c r="B459" t="s">
        <v>191</v>
      </c>
      <c r="C459" t="s">
        <v>606</v>
      </c>
      <c r="D459" t="s">
        <v>634</v>
      </c>
      <c r="E459" t="str">
        <f t="shared" si="7"/>
        <v>群馬県桐生市新里町武井</v>
      </c>
    </row>
    <row r="460" spans="1:5">
      <c r="A460">
        <v>3760132</v>
      </c>
      <c r="B460" t="s">
        <v>191</v>
      </c>
      <c r="C460" t="s">
        <v>606</v>
      </c>
      <c r="D460" t="s">
        <v>635</v>
      </c>
      <c r="E460" t="str">
        <f t="shared" si="7"/>
        <v>群馬県桐生市新里町鶴ケ谷</v>
      </c>
    </row>
    <row r="461" spans="1:5">
      <c r="A461">
        <v>3760121</v>
      </c>
      <c r="B461" t="s">
        <v>191</v>
      </c>
      <c r="C461" t="s">
        <v>606</v>
      </c>
      <c r="D461" t="s">
        <v>636</v>
      </c>
      <c r="E461" t="str">
        <f t="shared" si="7"/>
        <v>群馬県桐生市新里町新川</v>
      </c>
    </row>
    <row r="462" spans="1:5">
      <c r="A462">
        <v>3760122</v>
      </c>
      <c r="B462" t="s">
        <v>191</v>
      </c>
      <c r="C462" t="s">
        <v>606</v>
      </c>
      <c r="D462" t="s">
        <v>637</v>
      </c>
      <c r="E462" t="str">
        <f t="shared" si="7"/>
        <v>群馬県桐生市新里町野</v>
      </c>
    </row>
    <row r="463" spans="1:5">
      <c r="A463">
        <v>3760125</v>
      </c>
      <c r="B463" t="s">
        <v>191</v>
      </c>
      <c r="C463" t="s">
        <v>606</v>
      </c>
      <c r="D463" t="s">
        <v>638</v>
      </c>
      <c r="E463" t="str">
        <f t="shared" si="7"/>
        <v>群馬県桐生市新里町山上</v>
      </c>
    </row>
    <row r="464" spans="1:5">
      <c r="A464">
        <v>3760023</v>
      </c>
      <c r="B464" t="s">
        <v>191</v>
      </c>
      <c r="C464" t="s">
        <v>606</v>
      </c>
      <c r="D464" t="s">
        <v>639</v>
      </c>
      <c r="E464" t="str">
        <f t="shared" si="7"/>
        <v>群馬県桐生市錦町</v>
      </c>
    </row>
    <row r="465" spans="1:5">
      <c r="A465">
        <v>3760054</v>
      </c>
      <c r="B465" t="s">
        <v>191</v>
      </c>
      <c r="C465" t="s">
        <v>606</v>
      </c>
      <c r="D465" t="s">
        <v>640</v>
      </c>
      <c r="E465" t="str">
        <f t="shared" si="7"/>
        <v>群馬県桐生市西久方町</v>
      </c>
    </row>
    <row r="466" spans="1:5">
      <c r="A466">
        <v>3760007</v>
      </c>
      <c r="B466" t="s">
        <v>191</v>
      </c>
      <c r="C466" t="s">
        <v>606</v>
      </c>
      <c r="D466" t="s">
        <v>641</v>
      </c>
      <c r="E466" t="str">
        <f t="shared" si="7"/>
        <v>群馬県桐生市浜松町</v>
      </c>
    </row>
    <row r="467" spans="1:5">
      <c r="A467">
        <v>3760034</v>
      </c>
      <c r="B467" t="s">
        <v>191</v>
      </c>
      <c r="C467" t="s">
        <v>606</v>
      </c>
      <c r="D467" t="s">
        <v>642</v>
      </c>
      <c r="E467" t="str">
        <f t="shared" si="7"/>
        <v>群馬県桐生市東</v>
      </c>
    </row>
    <row r="468" spans="1:5">
      <c r="A468">
        <v>3760053</v>
      </c>
      <c r="B468" t="s">
        <v>191</v>
      </c>
      <c r="C468" t="s">
        <v>606</v>
      </c>
      <c r="D468" t="s">
        <v>643</v>
      </c>
      <c r="E468" t="str">
        <f t="shared" si="7"/>
        <v>群馬県桐生市東久方町</v>
      </c>
    </row>
    <row r="469" spans="1:5">
      <c r="A469">
        <v>3760001</v>
      </c>
      <c r="B469" t="s">
        <v>191</v>
      </c>
      <c r="C469" t="s">
        <v>606</v>
      </c>
      <c r="D469" t="s">
        <v>644</v>
      </c>
      <c r="E469" t="str">
        <f t="shared" si="7"/>
        <v>群馬県桐生市菱町</v>
      </c>
    </row>
    <row r="470" spans="1:5">
      <c r="A470">
        <v>3760051</v>
      </c>
      <c r="B470" t="s">
        <v>191</v>
      </c>
      <c r="C470" t="s">
        <v>606</v>
      </c>
      <c r="D470" t="s">
        <v>645</v>
      </c>
      <c r="E470" t="str">
        <f t="shared" si="7"/>
        <v>群馬県桐生市平井町</v>
      </c>
    </row>
    <row r="471" spans="1:5">
      <c r="A471">
        <v>3760013</v>
      </c>
      <c r="B471" t="s">
        <v>191</v>
      </c>
      <c r="C471" t="s">
        <v>606</v>
      </c>
      <c r="D471" t="s">
        <v>646</v>
      </c>
      <c r="E471" t="str">
        <f t="shared" si="7"/>
        <v>群馬県桐生市広沢町</v>
      </c>
    </row>
    <row r="472" spans="1:5">
      <c r="A472">
        <v>3760014</v>
      </c>
      <c r="B472" t="s">
        <v>191</v>
      </c>
      <c r="C472" t="s">
        <v>606</v>
      </c>
      <c r="D472" t="s">
        <v>647</v>
      </c>
      <c r="E472" t="str">
        <f t="shared" si="7"/>
        <v>群馬県桐生市広沢町間ノ島</v>
      </c>
    </row>
    <row r="473" spans="1:5">
      <c r="A473">
        <v>3760031</v>
      </c>
      <c r="B473" t="s">
        <v>191</v>
      </c>
      <c r="C473" t="s">
        <v>606</v>
      </c>
      <c r="D473" t="s">
        <v>360</v>
      </c>
      <c r="E473" t="str">
        <f t="shared" si="7"/>
        <v>群馬県桐生市本町</v>
      </c>
    </row>
    <row r="474" spans="1:5">
      <c r="A474">
        <v>3760025</v>
      </c>
      <c r="B474" t="s">
        <v>191</v>
      </c>
      <c r="C474" t="s">
        <v>606</v>
      </c>
      <c r="D474" t="s">
        <v>648</v>
      </c>
      <c r="E474" t="str">
        <f t="shared" si="7"/>
        <v>群馬県桐生市美原町</v>
      </c>
    </row>
    <row r="475" spans="1:5">
      <c r="A475">
        <v>3760046</v>
      </c>
      <c r="B475" t="s">
        <v>191</v>
      </c>
      <c r="C475" t="s">
        <v>606</v>
      </c>
      <c r="D475" t="s">
        <v>649</v>
      </c>
      <c r="E475" t="str">
        <f t="shared" si="7"/>
        <v>群馬県桐生市宮前町</v>
      </c>
    </row>
    <row r="476" spans="1:5">
      <c r="A476">
        <v>3760056</v>
      </c>
      <c r="B476" t="s">
        <v>191</v>
      </c>
      <c r="C476" t="s">
        <v>606</v>
      </c>
      <c r="D476" t="s">
        <v>650</v>
      </c>
      <c r="E476" t="str">
        <f t="shared" si="7"/>
        <v>群馬県桐生市宮本町</v>
      </c>
    </row>
    <row r="477" spans="1:5">
      <c r="A477">
        <v>3760005</v>
      </c>
      <c r="B477" t="s">
        <v>191</v>
      </c>
      <c r="C477" t="s">
        <v>606</v>
      </c>
      <c r="D477" t="s">
        <v>651</v>
      </c>
      <c r="E477" t="str">
        <f t="shared" si="7"/>
        <v>群馬県桐生市三吉町</v>
      </c>
    </row>
    <row r="478" spans="1:5">
      <c r="A478">
        <v>3760027</v>
      </c>
      <c r="B478" t="s">
        <v>191</v>
      </c>
      <c r="C478" t="s">
        <v>606</v>
      </c>
      <c r="D478" t="s">
        <v>652</v>
      </c>
      <c r="E478" t="str">
        <f t="shared" si="7"/>
        <v>群馬県桐生市元宿町</v>
      </c>
    </row>
    <row r="479" spans="1:5">
      <c r="A479">
        <v>3760055</v>
      </c>
      <c r="B479" t="s">
        <v>191</v>
      </c>
      <c r="C479" t="s">
        <v>606</v>
      </c>
      <c r="D479" t="s">
        <v>653</v>
      </c>
      <c r="E479" t="str">
        <f t="shared" si="7"/>
        <v>群馬県桐生市横山町</v>
      </c>
    </row>
    <row r="480" spans="1:5">
      <c r="A480">
        <v>3720000</v>
      </c>
      <c r="B480" t="s">
        <v>191</v>
      </c>
      <c r="C480" t="s">
        <v>654</v>
      </c>
      <c r="D480" t="s">
        <v>193</v>
      </c>
      <c r="E480" t="str">
        <f t="shared" si="7"/>
        <v>群馬県伊勢崎市以下に掲載がない場合</v>
      </c>
    </row>
    <row r="481" spans="1:5">
      <c r="A481">
        <v>3792201</v>
      </c>
      <c r="B481" t="s">
        <v>191</v>
      </c>
      <c r="C481" t="s">
        <v>654</v>
      </c>
      <c r="D481" t="s">
        <v>655</v>
      </c>
      <c r="E481" t="str">
        <f t="shared" si="7"/>
        <v>群馬県伊勢崎市間野谷町</v>
      </c>
    </row>
    <row r="482" spans="1:5">
      <c r="A482">
        <v>3792215</v>
      </c>
      <c r="B482" t="s">
        <v>191</v>
      </c>
      <c r="C482" t="s">
        <v>654</v>
      </c>
      <c r="D482" t="s">
        <v>656</v>
      </c>
      <c r="E482" t="str">
        <f t="shared" si="7"/>
        <v>群馬県伊勢崎市赤堀今井町</v>
      </c>
    </row>
    <row r="483" spans="1:5">
      <c r="A483">
        <v>3792202</v>
      </c>
      <c r="B483" t="s">
        <v>191</v>
      </c>
      <c r="C483" t="s">
        <v>654</v>
      </c>
      <c r="D483" t="s">
        <v>657</v>
      </c>
      <c r="E483" t="str">
        <f t="shared" si="7"/>
        <v>群馬県伊勢崎市赤堀鹿島町</v>
      </c>
    </row>
    <row r="484" spans="1:5">
      <c r="A484">
        <v>3792231</v>
      </c>
      <c r="B484" t="s">
        <v>191</v>
      </c>
      <c r="C484" t="s">
        <v>654</v>
      </c>
      <c r="D484" t="s">
        <v>383</v>
      </c>
      <c r="E484" t="str">
        <f t="shared" si="7"/>
        <v>群馬県伊勢崎市東町</v>
      </c>
    </row>
    <row r="485" spans="1:5">
      <c r="A485">
        <v>3720821</v>
      </c>
      <c r="B485" t="s">
        <v>191</v>
      </c>
      <c r="C485" t="s">
        <v>654</v>
      </c>
      <c r="D485" t="s">
        <v>658</v>
      </c>
      <c r="E485" t="str">
        <f t="shared" si="7"/>
        <v>群馬県伊勢崎市阿弥大寺町</v>
      </c>
    </row>
    <row r="486" spans="1:5">
      <c r="A486">
        <v>3720007</v>
      </c>
      <c r="B486" t="s">
        <v>191</v>
      </c>
      <c r="C486" t="s">
        <v>654</v>
      </c>
      <c r="D486" t="s">
        <v>659</v>
      </c>
      <c r="E486" t="str">
        <f t="shared" si="7"/>
        <v>群馬県伊勢崎市安堀町</v>
      </c>
    </row>
    <row r="487" spans="1:5">
      <c r="A487">
        <v>3720854</v>
      </c>
      <c r="B487" t="s">
        <v>191</v>
      </c>
      <c r="C487" t="s">
        <v>654</v>
      </c>
      <c r="D487" t="s">
        <v>660</v>
      </c>
      <c r="E487" t="str">
        <f t="shared" si="7"/>
        <v>群馬県伊勢崎市飯島町</v>
      </c>
    </row>
    <row r="488" spans="1:5">
      <c r="A488">
        <v>3792217</v>
      </c>
      <c r="B488" t="s">
        <v>191</v>
      </c>
      <c r="C488" t="s">
        <v>654</v>
      </c>
      <c r="D488" t="s">
        <v>661</v>
      </c>
      <c r="E488" t="str">
        <f t="shared" si="7"/>
        <v>群馬県伊勢崎市磯町</v>
      </c>
    </row>
    <row r="489" spans="1:5">
      <c r="A489">
        <v>3792211</v>
      </c>
      <c r="B489" t="s">
        <v>191</v>
      </c>
      <c r="C489" t="s">
        <v>654</v>
      </c>
      <c r="D489" t="s">
        <v>662</v>
      </c>
      <c r="E489" t="str">
        <f t="shared" si="7"/>
        <v>群馬県伊勢崎市市場町</v>
      </c>
    </row>
    <row r="490" spans="1:5">
      <c r="A490">
        <v>3720804</v>
      </c>
      <c r="B490" t="s">
        <v>191</v>
      </c>
      <c r="C490" t="s">
        <v>654</v>
      </c>
      <c r="D490" t="s">
        <v>389</v>
      </c>
      <c r="E490" t="str">
        <f t="shared" si="7"/>
        <v>群馬県伊勢崎市稲荷町</v>
      </c>
    </row>
    <row r="491" spans="1:5">
      <c r="A491">
        <v>3720005</v>
      </c>
      <c r="B491" t="s">
        <v>191</v>
      </c>
      <c r="C491" t="s">
        <v>654</v>
      </c>
      <c r="D491" t="s">
        <v>663</v>
      </c>
      <c r="E491" t="str">
        <f t="shared" si="7"/>
        <v>群馬県伊勢崎市乾町</v>
      </c>
    </row>
    <row r="492" spans="1:5">
      <c r="A492">
        <v>3720031</v>
      </c>
      <c r="B492" t="s">
        <v>191</v>
      </c>
      <c r="C492" t="s">
        <v>654</v>
      </c>
      <c r="D492" t="s">
        <v>664</v>
      </c>
      <c r="E492" t="str">
        <f t="shared" si="7"/>
        <v>群馬県伊勢崎市今泉町</v>
      </c>
    </row>
    <row r="493" spans="1:5">
      <c r="A493">
        <v>3720823</v>
      </c>
      <c r="B493" t="s">
        <v>191</v>
      </c>
      <c r="C493" t="s">
        <v>654</v>
      </c>
      <c r="D493" t="s">
        <v>213</v>
      </c>
      <c r="E493" t="str">
        <f t="shared" si="7"/>
        <v>群馬県伊勢崎市今井町</v>
      </c>
    </row>
    <row r="494" spans="1:5">
      <c r="A494">
        <v>3720006</v>
      </c>
      <c r="B494" t="s">
        <v>191</v>
      </c>
      <c r="C494" t="s">
        <v>654</v>
      </c>
      <c r="D494" t="s">
        <v>665</v>
      </c>
      <c r="E494" t="str">
        <f t="shared" si="7"/>
        <v>群馬県伊勢崎市太田町</v>
      </c>
    </row>
    <row r="495" spans="1:5">
      <c r="A495">
        <v>3720048</v>
      </c>
      <c r="B495" t="s">
        <v>191</v>
      </c>
      <c r="C495" t="s">
        <v>654</v>
      </c>
      <c r="D495" t="s">
        <v>219</v>
      </c>
      <c r="E495" t="str">
        <f t="shared" si="7"/>
        <v>群馬県伊勢崎市大手町</v>
      </c>
    </row>
    <row r="496" spans="1:5">
      <c r="A496">
        <v>3720015</v>
      </c>
      <c r="B496" t="s">
        <v>191</v>
      </c>
      <c r="C496" t="s">
        <v>654</v>
      </c>
      <c r="D496" t="s">
        <v>666</v>
      </c>
      <c r="E496" t="str">
        <f t="shared" si="7"/>
        <v>群馬県伊勢崎市鹿島町</v>
      </c>
    </row>
    <row r="497" spans="1:5">
      <c r="A497">
        <v>3720023</v>
      </c>
      <c r="B497" t="s">
        <v>191</v>
      </c>
      <c r="C497" t="s">
        <v>654</v>
      </c>
      <c r="D497" t="s">
        <v>667</v>
      </c>
      <c r="E497" t="str">
        <f t="shared" si="7"/>
        <v>群馬県伊勢崎市粕川町</v>
      </c>
    </row>
    <row r="498" spans="1:5">
      <c r="A498">
        <v>3720045</v>
      </c>
      <c r="B498" t="s">
        <v>191</v>
      </c>
      <c r="C498" t="s">
        <v>654</v>
      </c>
      <c r="D498" t="s">
        <v>246</v>
      </c>
      <c r="E498" t="str">
        <f t="shared" si="7"/>
        <v>群馬県伊勢崎市上泉町</v>
      </c>
    </row>
    <row r="499" spans="1:5">
      <c r="A499">
        <v>3720013</v>
      </c>
      <c r="B499" t="s">
        <v>191</v>
      </c>
      <c r="C499" t="s">
        <v>654</v>
      </c>
      <c r="D499" t="s">
        <v>668</v>
      </c>
      <c r="E499" t="str">
        <f t="shared" si="7"/>
        <v>群馬県伊勢崎市上植木本町</v>
      </c>
    </row>
    <row r="500" spans="1:5">
      <c r="A500">
        <v>3720021</v>
      </c>
      <c r="B500" t="s">
        <v>191</v>
      </c>
      <c r="C500" t="s">
        <v>654</v>
      </c>
      <c r="D500" t="s">
        <v>669</v>
      </c>
      <c r="E500" t="str">
        <f t="shared" si="7"/>
        <v>群馬県伊勢崎市上諏訪町</v>
      </c>
    </row>
    <row r="501" spans="1:5">
      <c r="A501">
        <v>3792225</v>
      </c>
      <c r="B501" t="s">
        <v>191</v>
      </c>
      <c r="C501" t="s">
        <v>654</v>
      </c>
      <c r="D501" t="s">
        <v>670</v>
      </c>
      <c r="E501" t="str">
        <f t="shared" si="7"/>
        <v>群馬県伊勢崎市上田町</v>
      </c>
    </row>
    <row r="502" spans="1:5">
      <c r="A502">
        <v>3720851</v>
      </c>
      <c r="B502" t="s">
        <v>191</v>
      </c>
      <c r="C502" t="s">
        <v>654</v>
      </c>
      <c r="D502" t="s">
        <v>671</v>
      </c>
      <c r="E502" t="str">
        <f t="shared" si="7"/>
        <v>群馬県伊勢崎市上蓮町</v>
      </c>
    </row>
    <row r="503" spans="1:5">
      <c r="A503">
        <v>3720032</v>
      </c>
      <c r="B503" t="s">
        <v>191</v>
      </c>
      <c r="C503" t="s">
        <v>654</v>
      </c>
      <c r="D503" t="s">
        <v>672</v>
      </c>
      <c r="E503" t="str">
        <f t="shared" si="7"/>
        <v>群馬県伊勢崎市北千木町</v>
      </c>
    </row>
    <row r="504" spans="1:5">
      <c r="A504">
        <v>3720056</v>
      </c>
      <c r="B504" t="s">
        <v>191</v>
      </c>
      <c r="C504" t="s">
        <v>654</v>
      </c>
      <c r="D504" t="s">
        <v>673</v>
      </c>
      <c r="E504" t="str">
        <f t="shared" si="7"/>
        <v>群馬県伊勢崎市喜多町</v>
      </c>
    </row>
    <row r="505" spans="1:5">
      <c r="A505">
        <v>3792221</v>
      </c>
      <c r="B505" t="s">
        <v>191</v>
      </c>
      <c r="C505" t="s">
        <v>654</v>
      </c>
      <c r="D505" t="s">
        <v>674</v>
      </c>
      <c r="E505" t="str">
        <f t="shared" si="7"/>
        <v>群馬県伊勢崎市国定町</v>
      </c>
    </row>
    <row r="506" spans="1:5">
      <c r="A506">
        <v>3720055</v>
      </c>
      <c r="B506" t="s">
        <v>191</v>
      </c>
      <c r="C506" t="s">
        <v>654</v>
      </c>
      <c r="D506" t="s">
        <v>675</v>
      </c>
      <c r="E506" t="str">
        <f t="shared" si="7"/>
        <v>群馬県伊勢崎市曲輪町</v>
      </c>
    </row>
    <row r="507" spans="1:5">
      <c r="A507">
        <v>3720003</v>
      </c>
      <c r="B507" t="s">
        <v>191</v>
      </c>
      <c r="C507" t="s">
        <v>654</v>
      </c>
      <c r="D507" t="s">
        <v>676</v>
      </c>
      <c r="E507" t="str">
        <f t="shared" si="7"/>
        <v>群馬県伊勢崎市華蔵寺町</v>
      </c>
    </row>
    <row r="508" spans="1:5">
      <c r="A508">
        <v>3720843</v>
      </c>
      <c r="B508" t="s">
        <v>191</v>
      </c>
      <c r="C508" t="s">
        <v>654</v>
      </c>
      <c r="D508" t="s">
        <v>677</v>
      </c>
      <c r="E508" t="str">
        <f t="shared" si="7"/>
        <v>群馬県伊勢崎市下道寺町</v>
      </c>
    </row>
    <row r="509" spans="1:5">
      <c r="A509">
        <v>3792232</v>
      </c>
      <c r="B509" t="s">
        <v>191</v>
      </c>
      <c r="C509" t="s">
        <v>654</v>
      </c>
      <c r="D509" t="s">
        <v>678</v>
      </c>
      <c r="E509" t="str">
        <f t="shared" si="7"/>
        <v>群馬県伊勢崎市小泉町</v>
      </c>
    </row>
    <row r="510" spans="1:5">
      <c r="A510">
        <v>3792206</v>
      </c>
      <c r="B510" t="s">
        <v>191</v>
      </c>
      <c r="C510" t="s">
        <v>654</v>
      </c>
      <c r="D510" t="s">
        <v>679</v>
      </c>
      <c r="E510" t="str">
        <f t="shared" si="7"/>
        <v>群馬県伊勢崎市香林町</v>
      </c>
    </row>
    <row r="511" spans="1:5">
      <c r="A511">
        <v>3720853</v>
      </c>
      <c r="B511" t="s">
        <v>191</v>
      </c>
      <c r="C511" t="s">
        <v>654</v>
      </c>
      <c r="D511" t="s">
        <v>270</v>
      </c>
      <c r="E511" t="str">
        <f t="shared" si="7"/>
        <v>群馬県伊勢崎市国領町</v>
      </c>
    </row>
    <row r="512" spans="1:5">
      <c r="A512">
        <v>3720052</v>
      </c>
      <c r="B512" t="s">
        <v>191</v>
      </c>
      <c r="C512" t="s">
        <v>654</v>
      </c>
      <c r="D512" t="s">
        <v>680</v>
      </c>
      <c r="E512" t="str">
        <f t="shared" si="7"/>
        <v>群馬県伊勢崎市寿町</v>
      </c>
    </row>
    <row r="513" spans="1:5">
      <c r="A513">
        <v>3792213</v>
      </c>
      <c r="B513" t="s">
        <v>191</v>
      </c>
      <c r="C513" t="s">
        <v>654</v>
      </c>
      <c r="D513" t="s">
        <v>681</v>
      </c>
      <c r="E513" t="str">
        <f t="shared" si="7"/>
        <v>群馬県伊勢崎市五目牛町</v>
      </c>
    </row>
    <row r="514" spans="1:5">
      <c r="A514">
        <v>3700124</v>
      </c>
      <c r="B514" t="s">
        <v>191</v>
      </c>
      <c r="C514" t="s">
        <v>654</v>
      </c>
      <c r="D514" t="s">
        <v>682</v>
      </c>
      <c r="E514" t="str">
        <f t="shared" si="7"/>
        <v>群馬県伊勢崎市境</v>
      </c>
    </row>
    <row r="515" spans="1:5">
      <c r="A515">
        <v>3700123</v>
      </c>
      <c r="B515" t="s">
        <v>191</v>
      </c>
      <c r="C515" t="s">
        <v>654</v>
      </c>
      <c r="D515" t="s">
        <v>683</v>
      </c>
      <c r="E515" t="str">
        <f t="shared" ref="E515:E578" si="8">_xlfn.TEXTJOIN(,,B515,C515,D515)</f>
        <v>群馬県伊勢崎市境東</v>
      </c>
    </row>
    <row r="516" spans="1:5">
      <c r="A516">
        <v>3700105</v>
      </c>
      <c r="B516" t="s">
        <v>191</v>
      </c>
      <c r="C516" t="s">
        <v>654</v>
      </c>
      <c r="D516" t="s">
        <v>684</v>
      </c>
      <c r="E516" t="str">
        <f t="shared" si="8"/>
        <v>群馬県伊勢崎市境伊与久</v>
      </c>
    </row>
    <row r="517" spans="1:5">
      <c r="A517">
        <v>3700135</v>
      </c>
      <c r="B517" t="s">
        <v>191</v>
      </c>
      <c r="C517" t="s">
        <v>654</v>
      </c>
      <c r="D517" t="s">
        <v>685</v>
      </c>
      <c r="E517" t="str">
        <f t="shared" si="8"/>
        <v>群馬県伊勢崎市境小此木</v>
      </c>
    </row>
    <row r="518" spans="1:5">
      <c r="A518">
        <v>3700121</v>
      </c>
      <c r="B518" t="s">
        <v>191</v>
      </c>
      <c r="C518" t="s">
        <v>654</v>
      </c>
      <c r="D518" t="s">
        <v>686</v>
      </c>
      <c r="E518" t="str">
        <f t="shared" si="8"/>
        <v>群馬県伊勢崎市境女塚</v>
      </c>
    </row>
    <row r="519" spans="1:5">
      <c r="A519">
        <v>3700127</v>
      </c>
      <c r="B519" t="s">
        <v>191</v>
      </c>
      <c r="C519" t="s">
        <v>654</v>
      </c>
      <c r="D519" t="s">
        <v>687</v>
      </c>
      <c r="E519" t="str">
        <f t="shared" si="8"/>
        <v>群馬県伊勢崎市境上武士</v>
      </c>
    </row>
    <row r="520" spans="1:5">
      <c r="A520">
        <v>3700102</v>
      </c>
      <c r="B520" t="s">
        <v>191</v>
      </c>
      <c r="C520" t="s">
        <v>654</v>
      </c>
      <c r="D520" t="s">
        <v>688</v>
      </c>
      <c r="E520" t="str">
        <f t="shared" si="8"/>
        <v>群馬県伊勢崎市境上渕名</v>
      </c>
    </row>
    <row r="521" spans="1:5">
      <c r="A521">
        <v>3700111</v>
      </c>
      <c r="B521" t="s">
        <v>191</v>
      </c>
      <c r="C521" t="s">
        <v>654</v>
      </c>
      <c r="D521" t="s">
        <v>689</v>
      </c>
      <c r="E521" t="str">
        <f t="shared" si="8"/>
        <v>群馬県伊勢崎市境上矢島</v>
      </c>
    </row>
    <row r="522" spans="1:5">
      <c r="A522">
        <v>3700104</v>
      </c>
      <c r="B522" t="s">
        <v>191</v>
      </c>
      <c r="C522" t="s">
        <v>654</v>
      </c>
      <c r="D522" t="s">
        <v>690</v>
      </c>
      <c r="E522" t="str">
        <f t="shared" si="8"/>
        <v>群馬県伊勢崎市境木島</v>
      </c>
    </row>
    <row r="523" spans="1:5">
      <c r="A523">
        <v>3700122</v>
      </c>
      <c r="B523" t="s">
        <v>191</v>
      </c>
      <c r="C523" t="s">
        <v>654</v>
      </c>
      <c r="D523" t="s">
        <v>691</v>
      </c>
      <c r="E523" t="str">
        <f t="shared" si="8"/>
        <v>群馬県伊勢崎市境栄</v>
      </c>
    </row>
    <row r="524" spans="1:5">
      <c r="A524">
        <v>3700134</v>
      </c>
      <c r="B524" t="s">
        <v>191</v>
      </c>
      <c r="C524" t="s">
        <v>654</v>
      </c>
      <c r="D524" t="s">
        <v>692</v>
      </c>
      <c r="E524" t="str">
        <f t="shared" si="8"/>
        <v>群馬県伊勢崎市境島村</v>
      </c>
    </row>
    <row r="525" spans="1:5">
      <c r="A525">
        <v>3700126</v>
      </c>
      <c r="B525" t="s">
        <v>191</v>
      </c>
      <c r="C525" t="s">
        <v>654</v>
      </c>
      <c r="D525" t="s">
        <v>693</v>
      </c>
      <c r="E525" t="str">
        <f t="shared" si="8"/>
        <v>群馬県伊勢崎市境下武士</v>
      </c>
    </row>
    <row r="526" spans="1:5">
      <c r="A526">
        <v>3700103</v>
      </c>
      <c r="B526" t="s">
        <v>191</v>
      </c>
      <c r="C526" t="s">
        <v>654</v>
      </c>
      <c r="D526" t="s">
        <v>694</v>
      </c>
      <c r="E526" t="str">
        <f t="shared" si="8"/>
        <v>群馬県伊勢崎市境下渕名</v>
      </c>
    </row>
    <row r="527" spans="1:5">
      <c r="A527">
        <v>3700114</v>
      </c>
      <c r="B527" t="s">
        <v>191</v>
      </c>
      <c r="C527" t="s">
        <v>654</v>
      </c>
      <c r="D527" t="s">
        <v>695</v>
      </c>
      <c r="E527" t="str">
        <f t="shared" si="8"/>
        <v>群馬県伊勢崎市境新栄</v>
      </c>
    </row>
    <row r="528" spans="1:5">
      <c r="A528">
        <v>3700117</v>
      </c>
      <c r="B528" t="s">
        <v>191</v>
      </c>
      <c r="C528" t="s">
        <v>654</v>
      </c>
      <c r="D528" t="s">
        <v>696</v>
      </c>
      <c r="E528" t="str">
        <f t="shared" si="8"/>
        <v>群馬県伊勢崎市境百々</v>
      </c>
    </row>
    <row r="529" spans="1:5">
      <c r="A529">
        <v>3700116</v>
      </c>
      <c r="B529" t="s">
        <v>191</v>
      </c>
      <c r="C529" t="s">
        <v>654</v>
      </c>
      <c r="D529" t="s">
        <v>697</v>
      </c>
      <c r="E529" t="str">
        <f t="shared" si="8"/>
        <v>群馬県伊勢崎市境百々東</v>
      </c>
    </row>
    <row r="530" spans="1:5">
      <c r="A530">
        <v>3700133</v>
      </c>
      <c r="B530" t="s">
        <v>191</v>
      </c>
      <c r="C530" t="s">
        <v>654</v>
      </c>
      <c r="D530" t="s">
        <v>698</v>
      </c>
      <c r="E530" t="str">
        <f t="shared" si="8"/>
        <v>群馬県伊勢崎市境中島</v>
      </c>
    </row>
    <row r="531" spans="1:5">
      <c r="A531">
        <v>3700112</v>
      </c>
      <c r="B531" t="s">
        <v>191</v>
      </c>
      <c r="C531" t="s">
        <v>654</v>
      </c>
      <c r="D531" t="s">
        <v>699</v>
      </c>
      <c r="E531" t="str">
        <f t="shared" si="8"/>
        <v>群馬県伊勢崎市境西今井</v>
      </c>
    </row>
    <row r="532" spans="1:5">
      <c r="A532">
        <v>3700125</v>
      </c>
      <c r="B532" t="s">
        <v>191</v>
      </c>
      <c r="C532" t="s">
        <v>654</v>
      </c>
      <c r="D532" t="s">
        <v>700</v>
      </c>
      <c r="E532" t="str">
        <f t="shared" si="8"/>
        <v>群馬県伊勢崎市境萩原</v>
      </c>
    </row>
    <row r="533" spans="1:5">
      <c r="A533">
        <v>3700101</v>
      </c>
      <c r="B533" t="s">
        <v>191</v>
      </c>
      <c r="C533" t="s">
        <v>654</v>
      </c>
      <c r="D533" t="s">
        <v>701</v>
      </c>
      <c r="E533" t="str">
        <f t="shared" si="8"/>
        <v>群馬県伊勢崎市境東新井</v>
      </c>
    </row>
    <row r="534" spans="1:5">
      <c r="A534">
        <v>3700132</v>
      </c>
      <c r="B534" t="s">
        <v>191</v>
      </c>
      <c r="C534" t="s">
        <v>654</v>
      </c>
      <c r="D534" t="s">
        <v>702</v>
      </c>
      <c r="E534" t="str">
        <f t="shared" si="8"/>
        <v>群馬県伊勢崎市境平塚</v>
      </c>
    </row>
    <row r="535" spans="1:5">
      <c r="A535">
        <v>3700128</v>
      </c>
      <c r="B535" t="s">
        <v>191</v>
      </c>
      <c r="C535" t="s">
        <v>654</v>
      </c>
      <c r="D535" t="s">
        <v>703</v>
      </c>
      <c r="E535" t="str">
        <f t="shared" si="8"/>
        <v>群馬県伊勢崎市境保泉</v>
      </c>
    </row>
    <row r="536" spans="1:5">
      <c r="A536">
        <v>3700113</v>
      </c>
      <c r="B536" t="s">
        <v>191</v>
      </c>
      <c r="C536" t="s">
        <v>654</v>
      </c>
      <c r="D536" t="s">
        <v>704</v>
      </c>
      <c r="E536" t="str">
        <f t="shared" si="8"/>
        <v>群馬県伊勢崎市境三ツ木</v>
      </c>
    </row>
    <row r="537" spans="1:5">
      <c r="A537">
        <v>3700115</v>
      </c>
      <c r="B537" t="s">
        <v>191</v>
      </c>
      <c r="C537" t="s">
        <v>654</v>
      </c>
      <c r="D537" t="s">
        <v>705</v>
      </c>
      <c r="E537" t="str">
        <f t="shared" si="8"/>
        <v>群馬県伊勢崎市境美原</v>
      </c>
    </row>
    <row r="538" spans="1:5">
      <c r="A538">
        <v>3700131</v>
      </c>
      <c r="B538" t="s">
        <v>191</v>
      </c>
      <c r="C538" t="s">
        <v>654</v>
      </c>
      <c r="D538" t="s">
        <v>706</v>
      </c>
      <c r="E538" t="str">
        <f t="shared" si="8"/>
        <v>群馬県伊勢崎市境米岡</v>
      </c>
    </row>
    <row r="539" spans="1:5">
      <c r="A539">
        <v>3720831</v>
      </c>
      <c r="B539" t="s">
        <v>191</v>
      </c>
      <c r="C539" t="s">
        <v>654</v>
      </c>
      <c r="D539" t="s">
        <v>278</v>
      </c>
      <c r="E539" t="str">
        <f t="shared" si="8"/>
        <v>群馬県伊勢崎市山王町</v>
      </c>
    </row>
    <row r="540" spans="1:5">
      <c r="A540">
        <v>3720046</v>
      </c>
      <c r="B540" t="s">
        <v>191</v>
      </c>
      <c r="C540" t="s">
        <v>654</v>
      </c>
      <c r="D540" t="s">
        <v>707</v>
      </c>
      <c r="E540" t="str">
        <f t="shared" si="8"/>
        <v>群馬県伊勢崎市三光町</v>
      </c>
    </row>
    <row r="541" spans="1:5">
      <c r="A541">
        <v>3720011</v>
      </c>
      <c r="B541" t="s">
        <v>191</v>
      </c>
      <c r="C541" t="s">
        <v>654</v>
      </c>
      <c r="D541" t="s">
        <v>708</v>
      </c>
      <c r="E541" t="str">
        <f t="shared" si="8"/>
        <v>群馬県伊勢崎市三和町</v>
      </c>
    </row>
    <row r="542" spans="1:5">
      <c r="A542">
        <v>3720824</v>
      </c>
      <c r="B542" t="s">
        <v>191</v>
      </c>
      <c r="C542" t="s">
        <v>654</v>
      </c>
      <c r="D542" t="s">
        <v>709</v>
      </c>
      <c r="E542" t="str">
        <f t="shared" si="8"/>
        <v>群馬県伊勢崎市柴町</v>
      </c>
    </row>
    <row r="543" spans="1:5">
      <c r="A543">
        <v>3720024</v>
      </c>
      <c r="B543" t="s">
        <v>191</v>
      </c>
      <c r="C543" t="s">
        <v>654</v>
      </c>
      <c r="D543" t="s">
        <v>710</v>
      </c>
      <c r="E543" t="str">
        <f t="shared" si="8"/>
        <v>群馬県伊勢崎市下植木町</v>
      </c>
    </row>
    <row r="544" spans="1:5">
      <c r="A544">
        <v>3720852</v>
      </c>
      <c r="B544" t="s">
        <v>191</v>
      </c>
      <c r="C544" t="s">
        <v>654</v>
      </c>
      <c r="D544" t="s">
        <v>711</v>
      </c>
      <c r="E544" t="str">
        <f t="shared" si="8"/>
        <v>群馬県伊勢崎市下蓮町</v>
      </c>
    </row>
    <row r="545" spans="1:5">
      <c r="A545">
        <v>3792214</v>
      </c>
      <c r="B545" t="s">
        <v>191</v>
      </c>
      <c r="C545" t="s">
        <v>654</v>
      </c>
      <c r="D545" t="s">
        <v>712</v>
      </c>
      <c r="E545" t="str">
        <f t="shared" si="8"/>
        <v>群馬県伊勢崎市下触町</v>
      </c>
    </row>
    <row r="546" spans="1:5">
      <c r="A546">
        <v>3720014</v>
      </c>
      <c r="B546" t="s">
        <v>191</v>
      </c>
      <c r="C546" t="s">
        <v>654</v>
      </c>
      <c r="D546" t="s">
        <v>293</v>
      </c>
      <c r="E546" t="str">
        <f t="shared" si="8"/>
        <v>群馬県伊勢崎市昭和町</v>
      </c>
    </row>
    <row r="547" spans="1:5">
      <c r="A547">
        <v>3720038</v>
      </c>
      <c r="B547" t="s">
        <v>191</v>
      </c>
      <c r="C547" t="s">
        <v>654</v>
      </c>
      <c r="D547" t="s">
        <v>713</v>
      </c>
      <c r="E547" t="str">
        <f t="shared" si="8"/>
        <v>群馬県伊勢崎市新栄町</v>
      </c>
    </row>
    <row r="548" spans="1:5">
      <c r="A548">
        <v>3720057</v>
      </c>
      <c r="B548" t="s">
        <v>191</v>
      </c>
      <c r="C548" t="s">
        <v>654</v>
      </c>
      <c r="D548" t="s">
        <v>470</v>
      </c>
      <c r="E548" t="str">
        <f t="shared" si="8"/>
        <v>群馬県伊勢崎市末広町</v>
      </c>
    </row>
    <row r="549" spans="1:5">
      <c r="A549">
        <v>3720841</v>
      </c>
      <c r="B549" t="s">
        <v>191</v>
      </c>
      <c r="C549" t="s">
        <v>654</v>
      </c>
      <c r="D549" t="s">
        <v>714</v>
      </c>
      <c r="E549" t="str">
        <f t="shared" si="8"/>
        <v>群馬県伊勢崎市大正寺町</v>
      </c>
    </row>
    <row r="550" spans="1:5">
      <c r="A550">
        <v>3720802</v>
      </c>
      <c r="B550" t="s">
        <v>191</v>
      </c>
      <c r="C550" t="s">
        <v>654</v>
      </c>
      <c r="D550" t="s">
        <v>715</v>
      </c>
      <c r="E550" t="str">
        <f t="shared" si="8"/>
        <v>群馬県伊勢崎市田中島町</v>
      </c>
    </row>
    <row r="551" spans="1:5">
      <c r="A551">
        <v>3720814</v>
      </c>
      <c r="B551" t="s">
        <v>191</v>
      </c>
      <c r="C551" t="s">
        <v>654</v>
      </c>
      <c r="D551" t="s">
        <v>716</v>
      </c>
      <c r="E551" t="str">
        <f t="shared" si="8"/>
        <v>群馬県伊勢崎市田中町</v>
      </c>
    </row>
    <row r="552" spans="1:5">
      <c r="A552">
        <v>3792222</v>
      </c>
      <c r="B552" t="s">
        <v>191</v>
      </c>
      <c r="C552" t="s">
        <v>654</v>
      </c>
      <c r="D552" t="s">
        <v>717</v>
      </c>
      <c r="E552" t="str">
        <f t="shared" si="8"/>
        <v>群馬県伊勢崎市田部井町</v>
      </c>
    </row>
    <row r="553" spans="1:5">
      <c r="A553">
        <v>3720042</v>
      </c>
      <c r="B553" t="s">
        <v>191</v>
      </c>
      <c r="C553" t="s">
        <v>654</v>
      </c>
      <c r="D553" t="s">
        <v>718</v>
      </c>
      <c r="E553" t="str">
        <f t="shared" si="8"/>
        <v>群馬県伊勢崎市中央町</v>
      </c>
    </row>
    <row r="554" spans="1:5">
      <c r="A554">
        <v>3720004</v>
      </c>
      <c r="B554" t="s">
        <v>191</v>
      </c>
      <c r="C554" t="s">
        <v>654</v>
      </c>
      <c r="D554" t="s">
        <v>719</v>
      </c>
      <c r="E554" t="str">
        <f t="shared" si="8"/>
        <v>群馬県伊勢崎市堤下町</v>
      </c>
    </row>
    <row r="555" spans="1:5">
      <c r="A555">
        <v>3720002</v>
      </c>
      <c r="B555" t="s">
        <v>191</v>
      </c>
      <c r="C555" t="s">
        <v>654</v>
      </c>
      <c r="D555" t="s">
        <v>720</v>
      </c>
      <c r="E555" t="str">
        <f t="shared" si="8"/>
        <v>群馬県伊勢崎市堤西町</v>
      </c>
    </row>
    <row r="556" spans="1:5">
      <c r="A556">
        <v>3720817</v>
      </c>
      <c r="B556" t="s">
        <v>191</v>
      </c>
      <c r="C556" t="s">
        <v>654</v>
      </c>
      <c r="D556" t="s">
        <v>721</v>
      </c>
      <c r="E556" t="str">
        <f t="shared" si="8"/>
        <v>群馬県伊勢崎市連取本町</v>
      </c>
    </row>
    <row r="557" spans="1:5">
      <c r="A557">
        <v>3720818</v>
      </c>
      <c r="B557" t="s">
        <v>191</v>
      </c>
      <c r="C557" t="s">
        <v>654</v>
      </c>
      <c r="D557" t="s">
        <v>722</v>
      </c>
      <c r="E557" t="str">
        <f t="shared" si="8"/>
        <v>群馬県伊勢崎市連取元町</v>
      </c>
    </row>
    <row r="558" spans="1:5">
      <c r="A558">
        <v>3720812</v>
      </c>
      <c r="B558" t="s">
        <v>191</v>
      </c>
      <c r="C558" t="s">
        <v>654</v>
      </c>
      <c r="D558" t="s">
        <v>723</v>
      </c>
      <c r="E558" t="str">
        <f t="shared" si="8"/>
        <v>群馬県伊勢崎市連取町</v>
      </c>
    </row>
    <row r="559" spans="1:5">
      <c r="A559">
        <v>3720833</v>
      </c>
      <c r="B559" t="s">
        <v>191</v>
      </c>
      <c r="C559" t="s">
        <v>654</v>
      </c>
      <c r="D559" t="s">
        <v>724</v>
      </c>
      <c r="E559" t="str">
        <f t="shared" si="8"/>
        <v>群馬県伊勢崎市富塚町</v>
      </c>
    </row>
    <row r="560" spans="1:5">
      <c r="A560">
        <v>3720825</v>
      </c>
      <c r="B560" t="s">
        <v>191</v>
      </c>
      <c r="C560" t="s">
        <v>654</v>
      </c>
      <c r="D560" t="s">
        <v>725</v>
      </c>
      <c r="E560" t="str">
        <f t="shared" si="8"/>
        <v>群馬県伊勢崎市戸谷塚町</v>
      </c>
    </row>
    <row r="561" spans="1:5">
      <c r="A561">
        <v>3720012</v>
      </c>
      <c r="B561" t="s">
        <v>191</v>
      </c>
      <c r="C561" t="s">
        <v>654</v>
      </c>
      <c r="D561" t="s">
        <v>726</v>
      </c>
      <c r="E561" t="str">
        <f t="shared" si="8"/>
        <v>群馬県伊勢崎市豊城町</v>
      </c>
    </row>
    <row r="562" spans="1:5">
      <c r="A562">
        <v>3720822</v>
      </c>
      <c r="B562" t="s">
        <v>191</v>
      </c>
      <c r="C562" t="s">
        <v>654</v>
      </c>
      <c r="D562" t="s">
        <v>727</v>
      </c>
      <c r="E562" t="str">
        <f t="shared" si="8"/>
        <v>群馬県伊勢崎市中町</v>
      </c>
    </row>
    <row r="563" spans="1:5">
      <c r="A563">
        <v>3720855</v>
      </c>
      <c r="B563" t="s">
        <v>191</v>
      </c>
      <c r="C563" t="s">
        <v>654</v>
      </c>
      <c r="D563" t="s">
        <v>728</v>
      </c>
      <c r="E563" t="str">
        <f t="shared" si="8"/>
        <v>群馬県伊勢崎市長沼町</v>
      </c>
    </row>
    <row r="564" spans="1:5">
      <c r="A564">
        <v>3792224</v>
      </c>
      <c r="B564" t="s">
        <v>191</v>
      </c>
      <c r="C564" t="s">
        <v>654</v>
      </c>
      <c r="D564" t="s">
        <v>729</v>
      </c>
      <c r="E564" t="str">
        <f t="shared" si="8"/>
        <v>群馬県伊勢崎市西小保方町</v>
      </c>
    </row>
    <row r="565" spans="1:5">
      <c r="A565">
        <v>3720816</v>
      </c>
      <c r="B565" t="s">
        <v>191</v>
      </c>
      <c r="C565" t="s">
        <v>654</v>
      </c>
      <c r="D565" t="s">
        <v>730</v>
      </c>
      <c r="E565" t="str">
        <f t="shared" si="8"/>
        <v>群馬県伊勢崎市西上之宮町</v>
      </c>
    </row>
    <row r="566" spans="1:5">
      <c r="A566">
        <v>3792204</v>
      </c>
      <c r="B566" t="s">
        <v>191</v>
      </c>
      <c r="C566" t="s">
        <v>654</v>
      </c>
      <c r="D566" t="s">
        <v>731</v>
      </c>
      <c r="E566" t="str">
        <f t="shared" si="8"/>
        <v>群馬県伊勢崎市西久保町</v>
      </c>
    </row>
    <row r="567" spans="1:5">
      <c r="A567">
        <v>3720058</v>
      </c>
      <c r="B567" t="s">
        <v>191</v>
      </c>
      <c r="C567" t="s">
        <v>654</v>
      </c>
      <c r="D567" t="s">
        <v>732</v>
      </c>
      <c r="E567" t="str">
        <f t="shared" si="8"/>
        <v>群馬県伊勢崎市西田町</v>
      </c>
    </row>
    <row r="568" spans="1:5">
      <c r="A568">
        <v>3792216</v>
      </c>
      <c r="B568" t="s">
        <v>191</v>
      </c>
      <c r="C568" t="s">
        <v>654</v>
      </c>
      <c r="D568" t="s">
        <v>733</v>
      </c>
      <c r="E568" t="str">
        <f t="shared" si="8"/>
        <v>群馬県伊勢崎市西野町</v>
      </c>
    </row>
    <row r="569" spans="1:5">
      <c r="A569">
        <v>3720813</v>
      </c>
      <c r="B569" t="s">
        <v>191</v>
      </c>
      <c r="C569" t="s">
        <v>654</v>
      </c>
      <c r="D569" t="s">
        <v>734</v>
      </c>
      <c r="E569" t="str">
        <f t="shared" si="8"/>
        <v>群馬県伊勢崎市韮塚町</v>
      </c>
    </row>
    <row r="570" spans="1:5">
      <c r="A570">
        <v>3792205</v>
      </c>
      <c r="B570" t="s">
        <v>191</v>
      </c>
      <c r="C570" t="s">
        <v>654</v>
      </c>
      <c r="D570" t="s">
        <v>735</v>
      </c>
      <c r="E570" t="str">
        <f t="shared" si="8"/>
        <v>群馬県伊勢崎市野町</v>
      </c>
    </row>
    <row r="571" spans="1:5">
      <c r="A571">
        <v>3720844</v>
      </c>
      <c r="B571" t="s">
        <v>191</v>
      </c>
      <c r="C571" t="s">
        <v>654</v>
      </c>
      <c r="D571" t="s">
        <v>736</v>
      </c>
      <c r="E571" t="str">
        <f t="shared" si="8"/>
        <v>群馬県伊勢崎市羽黒町</v>
      </c>
    </row>
    <row r="572" spans="1:5">
      <c r="A572">
        <v>3720001</v>
      </c>
      <c r="B572" t="s">
        <v>191</v>
      </c>
      <c r="C572" t="s">
        <v>654</v>
      </c>
      <c r="D572" t="s">
        <v>737</v>
      </c>
      <c r="E572" t="str">
        <f t="shared" si="8"/>
        <v>群馬県伊勢崎市波志江町</v>
      </c>
    </row>
    <row r="573" spans="1:5">
      <c r="A573">
        <v>3792236</v>
      </c>
      <c r="B573" t="s">
        <v>191</v>
      </c>
      <c r="C573" t="s">
        <v>654</v>
      </c>
      <c r="D573" t="s">
        <v>738</v>
      </c>
      <c r="E573" t="str">
        <f t="shared" si="8"/>
        <v>群馬県伊勢崎市八寸町</v>
      </c>
    </row>
    <row r="574" spans="1:5">
      <c r="A574">
        <v>3792234</v>
      </c>
      <c r="B574" t="s">
        <v>191</v>
      </c>
      <c r="C574" t="s">
        <v>654</v>
      </c>
      <c r="D574" t="s">
        <v>739</v>
      </c>
      <c r="E574" t="str">
        <f t="shared" si="8"/>
        <v>群馬県伊勢崎市東小保方町</v>
      </c>
    </row>
    <row r="575" spans="1:5">
      <c r="A575">
        <v>3720815</v>
      </c>
      <c r="B575" t="s">
        <v>191</v>
      </c>
      <c r="C575" t="s">
        <v>654</v>
      </c>
      <c r="D575" t="s">
        <v>740</v>
      </c>
      <c r="E575" t="str">
        <f t="shared" si="8"/>
        <v>群馬県伊勢崎市東上之宮町</v>
      </c>
    </row>
    <row r="576" spans="1:5">
      <c r="A576">
        <v>3720025</v>
      </c>
      <c r="B576" t="s">
        <v>191</v>
      </c>
      <c r="C576" t="s">
        <v>654</v>
      </c>
      <c r="D576" t="s">
        <v>741</v>
      </c>
      <c r="E576" t="str">
        <f t="shared" si="8"/>
        <v>群馬県伊勢崎市東本町</v>
      </c>
    </row>
    <row r="577" spans="1:5">
      <c r="A577">
        <v>3720022</v>
      </c>
      <c r="B577" t="s">
        <v>191</v>
      </c>
      <c r="C577" t="s">
        <v>654</v>
      </c>
      <c r="D577" t="s">
        <v>742</v>
      </c>
      <c r="E577" t="str">
        <f t="shared" si="8"/>
        <v>群馬県伊勢崎市日乃出町</v>
      </c>
    </row>
    <row r="578" spans="1:5">
      <c r="A578">
        <v>3792233</v>
      </c>
      <c r="B578" t="s">
        <v>191</v>
      </c>
      <c r="C578" t="s">
        <v>654</v>
      </c>
      <c r="D578" t="s">
        <v>645</v>
      </c>
      <c r="E578" t="str">
        <f t="shared" si="8"/>
        <v>群馬県伊勢崎市平井町</v>
      </c>
    </row>
    <row r="579" spans="1:5">
      <c r="A579">
        <v>3720039</v>
      </c>
      <c r="B579" t="s">
        <v>191</v>
      </c>
      <c r="C579" t="s">
        <v>654</v>
      </c>
      <c r="D579" t="s">
        <v>743</v>
      </c>
      <c r="E579" t="str">
        <f t="shared" ref="E579:E642" si="9">_xlfn.TEXTJOIN(,,B579,C579,D579)</f>
        <v>群馬県伊勢崎市ひろせ町</v>
      </c>
    </row>
    <row r="580" spans="1:5">
      <c r="A580">
        <v>3720826</v>
      </c>
      <c r="B580" t="s">
        <v>191</v>
      </c>
      <c r="C580" t="s">
        <v>654</v>
      </c>
      <c r="D580" t="s">
        <v>524</v>
      </c>
      <c r="E580" t="str">
        <f t="shared" si="9"/>
        <v>群馬県伊勢崎市福島町</v>
      </c>
    </row>
    <row r="581" spans="1:5">
      <c r="A581">
        <v>3720041</v>
      </c>
      <c r="B581" t="s">
        <v>191</v>
      </c>
      <c r="C581" t="s">
        <v>654</v>
      </c>
      <c r="D581" t="s">
        <v>356</v>
      </c>
      <c r="E581" t="str">
        <f t="shared" si="9"/>
        <v>群馬県伊勢崎市平和町</v>
      </c>
    </row>
    <row r="582" spans="1:5">
      <c r="A582">
        <v>3720834</v>
      </c>
      <c r="B582" t="s">
        <v>191</v>
      </c>
      <c r="C582" t="s">
        <v>654</v>
      </c>
      <c r="D582" t="s">
        <v>744</v>
      </c>
      <c r="E582" t="str">
        <f t="shared" si="9"/>
        <v>群馬県伊勢崎市堀口町</v>
      </c>
    </row>
    <row r="583" spans="1:5">
      <c r="A583">
        <v>3792212</v>
      </c>
      <c r="B583" t="s">
        <v>191</v>
      </c>
      <c r="C583" t="s">
        <v>654</v>
      </c>
      <c r="D583" t="s">
        <v>745</v>
      </c>
      <c r="E583" t="str">
        <f t="shared" si="9"/>
        <v>群馬県伊勢崎市堀下町</v>
      </c>
    </row>
    <row r="584" spans="1:5">
      <c r="A584">
        <v>3720016</v>
      </c>
      <c r="B584" t="s">
        <v>191</v>
      </c>
      <c r="C584" t="s">
        <v>654</v>
      </c>
      <c r="D584" t="s">
        <v>746</v>
      </c>
      <c r="E584" t="str">
        <f t="shared" si="9"/>
        <v>群馬県伊勢崎市本関町</v>
      </c>
    </row>
    <row r="585" spans="1:5">
      <c r="A585">
        <v>3720047</v>
      </c>
      <c r="B585" t="s">
        <v>191</v>
      </c>
      <c r="C585" t="s">
        <v>654</v>
      </c>
      <c r="D585" t="s">
        <v>360</v>
      </c>
      <c r="E585" t="str">
        <f t="shared" si="9"/>
        <v>群馬県伊勢崎市本町</v>
      </c>
    </row>
    <row r="586" spans="1:5">
      <c r="A586">
        <v>3792203</v>
      </c>
      <c r="B586" t="s">
        <v>191</v>
      </c>
      <c r="C586" t="s">
        <v>654</v>
      </c>
      <c r="D586" t="s">
        <v>747</v>
      </c>
      <c r="E586" t="str">
        <f t="shared" si="9"/>
        <v>群馬県伊勢崎市曲沢町</v>
      </c>
    </row>
    <row r="587" spans="1:5">
      <c r="A587">
        <v>3720842</v>
      </c>
      <c r="B587" t="s">
        <v>191</v>
      </c>
      <c r="C587" t="s">
        <v>654</v>
      </c>
      <c r="D587" t="s">
        <v>748</v>
      </c>
      <c r="E587" t="str">
        <f t="shared" si="9"/>
        <v>群馬県伊勢崎市馬見塚町</v>
      </c>
    </row>
    <row r="588" spans="1:5">
      <c r="A588">
        <v>3720043</v>
      </c>
      <c r="B588" t="s">
        <v>191</v>
      </c>
      <c r="C588" t="s">
        <v>654</v>
      </c>
      <c r="D588" t="s">
        <v>546</v>
      </c>
      <c r="E588" t="str">
        <f t="shared" si="9"/>
        <v>群馬県伊勢崎市緑町</v>
      </c>
    </row>
    <row r="589" spans="1:5">
      <c r="A589">
        <v>3720033</v>
      </c>
      <c r="B589" t="s">
        <v>191</v>
      </c>
      <c r="C589" t="s">
        <v>654</v>
      </c>
      <c r="D589" t="s">
        <v>749</v>
      </c>
      <c r="E589" t="str">
        <f t="shared" si="9"/>
        <v>群馬県伊勢崎市南千木町</v>
      </c>
    </row>
    <row r="590" spans="1:5">
      <c r="A590">
        <v>3792235</v>
      </c>
      <c r="B590" t="s">
        <v>191</v>
      </c>
      <c r="C590" t="s">
        <v>654</v>
      </c>
      <c r="D590" t="s">
        <v>750</v>
      </c>
      <c r="E590" t="str">
        <f t="shared" si="9"/>
        <v>群馬県伊勢崎市三室町</v>
      </c>
    </row>
    <row r="591" spans="1:5">
      <c r="A591">
        <v>3720037</v>
      </c>
      <c r="B591" t="s">
        <v>191</v>
      </c>
      <c r="C591" t="s">
        <v>654</v>
      </c>
      <c r="D591" t="s">
        <v>751</v>
      </c>
      <c r="E591" t="str">
        <f t="shared" si="9"/>
        <v>群馬県伊勢崎市美茂呂町</v>
      </c>
    </row>
    <row r="592" spans="1:5">
      <c r="A592">
        <v>3720801</v>
      </c>
      <c r="B592" t="s">
        <v>191</v>
      </c>
      <c r="C592" t="s">
        <v>654</v>
      </c>
      <c r="D592" t="s">
        <v>752</v>
      </c>
      <c r="E592" t="str">
        <f t="shared" si="9"/>
        <v>群馬県伊勢崎市宮子町</v>
      </c>
    </row>
    <row r="593" spans="1:5">
      <c r="A593">
        <v>3720803</v>
      </c>
      <c r="B593" t="s">
        <v>191</v>
      </c>
      <c r="C593" t="s">
        <v>654</v>
      </c>
      <c r="D593" t="s">
        <v>753</v>
      </c>
      <c r="E593" t="str">
        <f t="shared" si="9"/>
        <v>群馬県伊勢崎市宮古町</v>
      </c>
    </row>
    <row r="594" spans="1:5">
      <c r="A594">
        <v>3720026</v>
      </c>
      <c r="B594" t="s">
        <v>191</v>
      </c>
      <c r="C594" t="s">
        <v>654</v>
      </c>
      <c r="D594" t="s">
        <v>649</v>
      </c>
      <c r="E594" t="str">
        <f t="shared" si="9"/>
        <v>群馬県伊勢崎市宮前町</v>
      </c>
    </row>
    <row r="595" spans="1:5">
      <c r="A595">
        <v>3720053</v>
      </c>
      <c r="B595" t="s">
        <v>191</v>
      </c>
      <c r="C595" t="s">
        <v>654</v>
      </c>
      <c r="D595" t="s">
        <v>754</v>
      </c>
      <c r="E595" t="str">
        <f t="shared" si="9"/>
        <v>群馬県伊勢崎市宗高町</v>
      </c>
    </row>
    <row r="596" spans="1:5">
      <c r="A596">
        <v>3720034</v>
      </c>
      <c r="B596" t="s">
        <v>191</v>
      </c>
      <c r="C596" t="s">
        <v>654</v>
      </c>
      <c r="D596" t="s">
        <v>755</v>
      </c>
      <c r="E596" t="str">
        <f t="shared" si="9"/>
        <v>群馬県伊勢崎市茂呂町</v>
      </c>
    </row>
    <row r="597" spans="1:5">
      <c r="A597">
        <v>3720036</v>
      </c>
      <c r="B597" t="s">
        <v>191</v>
      </c>
      <c r="C597" t="s">
        <v>654</v>
      </c>
      <c r="D597" t="s">
        <v>756</v>
      </c>
      <c r="E597" t="str">
        <f t="shared" si="9"/>
        <v>群馬県伊勢崎市茂呂南町</v>
      </c>
    </row>
    <row r="598" spans="1:5">
      <c r="A598">
        <v>3720044</v>
      </c>
      <c r="B598" t="s">
        <v>191</v>
      </c>
      <c r="C598" t="s">
        <v>654</v>
      </c>
      <c r="D598" t="s">
        <v>757</v>
      </c>
      <c r="E598" t="str">
        <f t="shared" si="9"/>
        <v>群馬県伊勢崎市八坂町</v>
      </c>
    </row>
    <row r="599" spans="1:5">
      <c r="A599">
        <v>3720827</v>
      </c>
      <c r="B599" t="s">
        <v>191</v>
      </c>
      <c r="C599" t="s">
        <v>654</v>
      </c>
      <c r="D599" t="s">
        <v>758</v>
      </c>
      <c r="E599" t="str">
        <f t="shared" si="9"/>
        <v>群馬県伊勢崎市八斗島町</v>
      </c>
    </row>
    <row r="600" spans="1:5">
      <c r="A600">
        <v>3720054</v>
      </c>
      <c r="B600" t="s">
        <v>191</v>
      </c>
      <c r="C600" t="s">
        <v>654</v>
      </c>
      <c r="D600" t="s">
        <v>759</v>
      </c>
      <c r="E600" t="str">
        <f t="shared" si="9"/>
        <v>群馬県伊勢崎市柳原町</v>
      </c>
    </row>
    <row r="601" spans="1:5">
      <c r="A601">
        <v>3720051</v>
      </c>
      <c r="B601" t="s">
        <v>191</v>
      </c>
      <c r="C601" t="s">
        <v>654</v>
      </c>
      <c r="D601" t="s">
        <v>563</v>
      </c>
      <c r="E601" t="str">
        <f t="shared" si="9"/>
        <v>群馬県伊勢崎市八幡町</v>
      </c>
    </row>
    <row r="602" spans="1:5">
      <c r="A602">
        <v>3720832</v>
      </c>
      <c r="B602" t="s">
        <v>191</v>
      </c>
      <c r="C602" t="s">
        <v>654</v>
      </c>
      <c r="D602" t="s">
        <v>760</v>
      </c>
      <c r="E602" t="str">
        <f t="shared" si="9"/>
        <v>群馬県伊勢崎市除ケ町</v>
      </c>
    </row>
    <row r="603" spans="1:5">
      <c r="A603">
        <v>3720811</v>
      </c>
      <c r="B603" t="s">
        <v>191</v>
      </c>
      <c r="C603" t="s">
        <v>654</v>
      </c>
      <c r="D603" t="s">
        <v>761</v>
      </c>
      <c r="E603" t="str">
        <f t="shared" si="9"/>
        <v>群馬県伊勢崎市若葉町</v>
      </c>
    </row>
    <row r="604" spans="1:5">
      <c r="A604">
        <v>3730000</v>
      </c>
      <c r="B604" t="s">
        <v>191</v>
      </c>
      <c r="C604" t="s">
        <v>762</v>
      </c>
      <c r="D604" t="s">
        <v>193</v>
      </c>
      <c r="E604" t="str">
        <f t="shared" si="9"/>
        <v>群馬県太田市以下に掲載がない場合</v>
      </c>
    </row>
    <row r="605" spans="1:5">
      <c r="A605">
        <v>3700402</v>
      </c>
      <c r="B605" t="s">
        <v>191</v>
      </c>
      <c r="C605" t="s">
        <v>762</v>
      </c>
      <c r="D605" t="s">
        <v>380</v>
      </c>
      <c r="E605" t="str">
        <f t="shared" si="9"/>
        <v>群馬県太田市阿久津町</v>
      </c>
    </row>
    <row r="606" spans="1:5">
      <c r="A606">
        <v>3730814</v>
      </c>
      <c r="B606" t="s">
        <v>191</v>
      </c>
      <c r="C606" t="s">
        <v>762</v>
      </c>
      <c r="D606" t="s">
        <v>199</v>
      </c>
      <c r="E606" t="str">
        <f t="shared" si="9"/>
        <v>群馬県太田市朝日町</v>
      </c>
    </row>
    <row r="607" spans="1:5">
      <c r="A607">
        <v>3730852</v>
      </c>
      <c r="B607" t="s">
        <v>191</v>
      </c>
      <c r="C607" t="s">
        <v>762</v>
      </c>
      <c r="D607" t="s">
        <v>203</v>
      </c>
      <c r="E607" t="str">
        <f t="shared" si="9"/>
        <v>群馬県太田市新井町</v>
      </c>
    </row>
    <row r="608" spans="1:5">
      <c r="A608">
        <v>3700422</v>
      </c>
      <c r="B608" t="s">
        <v>191</v>
      </c>
      <c r="C608" t="s">
        <v>762</v>
      </c>
      <c r="D608" t="s">
        <v>763</v>
      </c>
      <c r="E608" t="str">
        <f t="shared" si="9"/>
        <v>群馬県太田市安養寺町</v>
      </c>
    </row>
    <row r="609" spans="1:5">
      <c r="A609">
        <v>3730851</v>
      </c>
      <c r="B609" t="s">
        <v>191</v>
      </c>
      <c r="C609" t="s">
        <v>762</v>
      </c>
      <c r="D609" t="s">
        <v>764</v>
      </c>
      <c r="E609" t="str">
        <f t="shared" si="9"/>
        <v>群馬県太田市飯田町</v>
      </c>
    </row>
    <row r="610" spans="1:5">
      <c r="A610">
        <v>3730817</v>
      </c>
      <c r="B610" t="s">
        <v>191</v>
      </c>
      <c r="C610" t="s">
        <v>762</v>
      </c>
      <c r="D610" t="s">
        <v>386</v>
      </c>
      <c r="E610" t="str">
        <f t="shared" si="9"/>
        <v>群馬県太田市飯塚町</v>
      </c>
    </row>
    <row r="611" spans="1:5">
      <c r="A611">
        <v>3730007</v>
      </c>
      <c r="B611" t="s">
        <v>191</v>
      </c>
      <c r="C611" t="s">
        <v>762</v>
      </c>
      <c r="D611" t="s">
        <v>765</v>
      </c>
      <c r="E611" t="str">
        <f t="shared" si="9"/>
        <v>群馬県太田市石橋町</v>
      </c>
    </row>
    <row r="612" spans="1:5">
      <c r="A612">
        <v>3730808</v>
      </c>
      <c r="B612" t="s">
        <v>191</v>
      </c>
      <c r="C612" t="s">
        <v>762</v>
      </c>
      <c r="D612" t="s">
        <v>387</v>
      </c>
      <c r="E612" t="str">
        <f t="shared" si="9"/>
        <v>群馬県太田市石原町</v>
      </c>
    </row>
    <row r="613" spans="1:5">
      <c r="A613">
        <v>3730845</v>
      </c>
      <c r="B613" t="s">
        <v>191</v>
      </c>
      <c r="C613" t="s">
        <v>762</v>
      </c>
      <c r="D613" t="s">
        <v>607</v>
      </c>
      <c r="E613" t="str">
        <f t="shared" si="9"/>
        <v>群馬県太田市泉町</v>
      </c>
    </row>
    <row r="614" spans="1:5">
      <c r="A614">
        <v>3730013</v>
      </c>
      <c r="B614" t="s">
        <v>191</v>
      </c>
      <c r="C614" t="s">
        <v>762</v>
      </c>
      <c r="D614" t="s">
        <v>662</v>
      </c>
      <c r="E614" t="str">
        <f t="shared" si="9"/>
        <v>群馬県太田市市場町</v>
      </c>
    </row>
    <row r="615" spans="1:5">
      <c r="A615">
        <v>3700424</v>
      </c>
      <c r="B615" t="s">
        <v>191</v>
      </c>
      <c r="C615" t="s">
        <v>762</v>
      </c>
      <c r="D615" t="s">
        <v>766</v>
      </c>
      <c r="E615" t="str">
        <f t="shared" si="9"/>
        <v>群馬県太田市出塚町</v>
      </c>
    </row>
    <row r="616" spans="1:5">
      <c r="A616">
        <v>3730841</v>
      </c>
      <c r="B616" t="s">
        <v>191</v>
      </c>
      <c r="C616" t="s">
        <v>762</v>
      </c>
      <c r="D616" t="s">
        <v>767</v>
      </c>
      <c r="E616" t="str">
        <f t="shared" si="9"/>
        <v>群馬県太田市岩瀬川町</v>
      </c>
    </row>
    <row r="617" spans="1:5">
      <c r="A617">
        <v>3700403</v>
      </c>
      <c r="B617" t="s">
        <v>191</v>
      </c>
      <c r="C617" t="s">
        <v>762</v>
      </c>
      <c r="D617" t="s">
        <v>768</v>
      </c>
      <c r="E617" t="str">
        <f t="shared" si="9"/>
        <v>群馬県太田市岩松町</v>
      </c>
    </row>
    <row r="618" spans="1:5">
      <c r="A618">
        <v>3730014</v>
      </c>
      <c r="B618" t="s">
        <v>191</v>
      </c>
      <c r="C618" t="s">
        <v>762</v>
      </c>
      <c r="D618" t="s">
        <v>769</v>
      </c>
      <c r="E618" t="str">
        <f t="shared" si="9"/>
        <v>群馬県太田市植木野町</v>
      </c>
    </row>
    <row r="619" spans="1:5">
      <c r="A619">
        <v>3730833</v>
      </c>
      <c r="B619" t="s">
        <v>191</v>
      </c>
      <c r="C619" t="s">
        <v>762</v>
      </c>
      <c r="D619" t="s">
        <v>770</v>
      </c>
      <c r="E619" t="str">
        <f t="shared" si="9"/>
        <v>群馬県太田市牛沢町</v>
      </c>
    </row>
    <row r="620" spans="1:5">
      <c r="A620">
        <v>3730813</v>
      </c>
      <c r="B620" t="s">
        <v>191</v>
      </c>
      <c r="C620" t="s">
        <v>762</v>
      </c>
      <c r="D620" t="s">
        <v>771</v>
      </c>
      <c r="E620" t="str">
        <f t="shared" si="9"/>
        <v>群馬県太田市内ケ島町</v>
      </c>
    </row>
    <row r="621" spans="1:5">
      <c r="A621">
        <v>3792306</v>
      </c>
      <c r="B621" t="s">
        <v>191</v>
      </c>
      <c r="C621" t="s">
        <v>762</v>
      </c>
      <c r="D621" t="s">
        <v>772</v>
      </c>
      <c r="E621" t="str">
        <f t="shared" si="9"/>
        <v>群馬県太田市大久保町</v>
      </c>
    </row>
    <row r="622" spans="1:5">
      <c r="A622">
        <v>3730055</v>
      </c>
      <c r="B622" t="s">
        <v>191</v>
      </c>
      <c r="C622" t="s">
        <v>762</v>
      </c>
      <c r="D622" t="s">
        <v>773</v>
      </c>
      <c r="E622" t="str">
        <f t="shared" si="9"/>
        <v>群馬県太田市大島町</v>
      </c>
    </row>
    <row r="623" spans="1:5">
      <c r="A623">
        <v>3700423</v>
      </c>
      <c r="B623" t="s">
        <v>191</v>
      </c>
      <c r="C623" t="s">
        <v>762</v>
      </c>
      <c r="D623" t="s">
        <v>774</v>
      </c>
      <c r="E623" t="str">
        <f t="shared" si="9"/>
        <v>群馬県太田市大舘町</v>
      </c>
    </row>
    <row r="624" spans="1:5">
      <c r="A624">
        <v>3792304</v>
      </c>
      <c r="B624" t="s">
        <v>191</v>
      </c>
      <c r="C624" t="s">
        <v>762</v>
      </c>
      <c r="D624" t="s">
        <v>775</v>
      </c>
      <c r="E624" t="str">
        <f t="shared" si="9"/>
        <v>群馬県太田市大原町</v>
      </c>
    </row>
    <row r="625" spans="1:5">
      <c r="A625">
        <v>3730075</v>
      </c>
      <c r="B625" t="s">
        <v>191</v>
      </c>
      <c r="C625" t="s">
        <v>762</v>
      </c>
      <c r="D625" t="s">
        <v>776</v>
      </c>
      <c r="E625" t="str">
        <f t="shared" si="9"/>
        <v>群馬県太田市大鷲町</v>
      </c>
    </row>
    <row r="626" spans="1:5">
      <c r="A626">
        <v>3730045</v>
      </c>
      <c r="B626" t="s">
        <v>191</v>
      </c>
      <c r="C626" t="s">
        <v>762</v>
      </c>
      <c r="D626" t="s">
        <v>777</v>
      </c>
      <c r="E626" t="str">
        <f t="shared" si="9"/>
        <v>群馬県太田市沖野町</v>
      </c>
    </row>
    <row r="627" spans="1:5">
      <c r="A627">
        <v>3730804</v>
      </c>
      <c r="B627" t="s">
        <v>191</v>
      </c>
      <c r="C627" t="s">
        <v>762</v>
      </c>
      <c r="D627" t="s">
        <v>778</v>
      </c>
      <c r="E627" t="str">
        <f t="shared" si="9"/>
        <v>群馬県太田市沖之郷町</v>
      </c>
    </row>
    <row r="628" spans="1:5">
      <c r="A628">
        <v>3700405</v>
      </c>
      <c r="B628" t="s">
        <v>191</v>
      </c>
      <c r="C628" t="s">
        <v>762</v>
      </c>
      <c r="D628" t="s">
        <v>779</v>
      </c>
      <c r="E628" t="str">
        <f t="shared" si="9"/>
        <v>群馬県太田市押切町</v>
      </c>
    </row>
    <row r="629" spans="1:5">
      <c r="A629">
        <v>3700401</v>
      </c>
      <c r="B629" t="s">
        <v>191</v>
      </c>
      <c r="C629" t="s">
        <v>762</v>
      </c>
      <c r="D629" t="s">
        <v>780</v>
      </c>
      <c r="E629" t="str">
        <f t="shared" si="9"/>
        <v>群馬県太田市尾島町</v>
      </c>
    </row>
    <row r="630" spans="1:5">
      <c r="A630">
        <v>3700421</v>
      </c>
      <c r="B630" t="s">
        <v>191</v>
      </c>
      <c r="C630" t="s">
        <v>762</v>
      </c>
      <c r="D630" t="s">
        <v>667</v>
      </c>
      <c r="E630" t="str">
        <f t="shared" si="9"/>
        <v>群馬県太田市粕川町</v>
      </c>
    </row>
    <row r="631" spans="1:5">
      <c r="A631">
        <v>3730027</v>
      </c>
      <c r="B631" t="s">
        <v>191</v>
      </c>
      <c r="C631" t="s">
        <v>762</v>
      </c>
      <c r="D631" t="s">
        <v>781</v>
      </c>
      <c r="E631" t="str">
        <f t="shared" si="9"/>
        <v>群馬県太田市金山町</v>
      </c>
    </row>
    <row r="632" spans="1:5">
      <c r="A632">
        <v>3730074</v>
      </c>
      <c r="B632" t="s">
        <v>191</v>
      </c>
      <c r="C632" t="s">
        <v>762</v>
      </c>
      <c r="D632" t="s">
        <v>782</v>
      </c>
      <c r="E632" t="str">
        <f t="shared" si="9"/>
        <v>群馬県太田市上強戸町</v>
      </c>
    </row>
    <row r="633" spans="1:5">
      <c r="A633">
        <v>3730024</v>
      </c>
      <c r="B633" t="s">
        <v>191</v>
      </c>
      <c r="C633" t="s">
        <v>762</v>
      </c>
      <c r="D633" t="s">
        <v>783</v>
      </c>
      <c r="E633" t="str">
        <f t="shared" si="9"/>
        <v>群馬県太田市上小林町</v>
      </c>
    </row>
    <row r="634" spans="1:5">
      <c r="A634">
        <v>3730044</v>
      </c>
      <c r="B634" t="s">
        <v>191</v>
      </c>
      <c r="C634" t="s">
        <v>762</v>
      </c>
      <c r="D634" t="s">
        <v>784</v>
      </c>
      <c r="E634" t="str">
        <f t="shared" si="9"/>
        <v>群馬県太田市上田島町</v>
      </c>
    </row>
    <row r="635" spans="1:5">
      <c r="A635">
        <v>3700411</v>
      </c>
      <c r="B635" t="s">
        <v>191</v>
      </c>
      <c r="C635" t="s">
        <v>762</v>
      </c>
      <c r="D635" t="s">
        <v>785</v>
      </c>
      <c r="E635" t="str">
        <f t="shared" si="9"/>
        <v>群馬県太田市亀岡町</v>
      </c>
    </row>
    <row r="636" spans="1:5">
      <c r="A636">
        <v>3730003</v>
      </c>
      <c r="B636" t="s">
        <v>191</v>
      </c>
      <c r="C636" t="s">
        <v>762</v>
      </c>
      <c r="D636" t="s">
        <v>786</v>
      </c>
      <c r="E636" t="str">
        <f t="shared" si="9"/>
        <v>群馬県太田市北金井町</v>
      </c>
    </row>
    <row r="637" spans="1:5">
      <c r="A637">
        <v>3730012</v>
      </c>
      <c r="B637" t="s">
        <v>191</v>
      </c>
      <c r="C637" t="s">
        <v>762</v>
      </c>
      <c r="D637" t="s">
        <v>787</v>
      </c>
      <c r="E637" t="str">
        <f t="shared" si="9"/>
        <v>群馬県太田市清原町</v>
      </c>
    </row>
    <row r="638" spans="1:5">
      <c r="A638">
        <v>3730025</v>
      </c>
      <c r="B638" t="s">
        <v>191</v>
      </c>
      <c r="C638" t="s">
        <v>762</v>
      </c>
      <c r="D638" t="s">
        <v>788</v>
      </c>
      <c r="E638" t="str">
        <f t="shared" si="9"/>
        <v>群馬県太田市熊野町</v>
      </c>
    </row>
    <row r="639" spans="1:5">
      <c r="A639">
        <v>3730004</v>
      </c>
      <c r="B639" t="s">
        <v>191</v>
      </c>
      <c r="C639" t="s">
        <v>762</v>
      </c>
      <c r="D639" t="s">
        <v>789</v>
      </c>
      <c r="E639" t="str">
        <f t="shared" si="9"/>
        <v>群馬県太田市強戸町</v>
      </c>
    </row>
    <row r="640" spans="1:5">
      <c r="A640">
        <v>3700427</v>
      </c>
      <c r="B640" t="s">
        <v>191</v>
      </c>
      <c r="C640" t="s">
        <v>762</v>
      </c>
      <c r="D640" t="s">
        <v>790</v>
      </c>
      <c r="E640" t="str">
        <f t="shared" si="9"/>
        <v>群馬県太田市小角田町</v>
      </c>
    </row>
    <row r="641" spans="1:5">
      <c r="A641">
        <v>3730818</v>
      </c>
      <c r="B641" t="s">
        <v>191</v>
      </c>
      <c r="C641" t="s">
        <v>762</v>
      </c>
      <c r="D641" t="s">
        <v>791</v>
      </c>
      <c r="E641" t="str">
        <f t="shared" si="9"/>
        <v>群馬県太田市小舞木町</v>
      </c>
    </row>
    <row r="642" spans="1:5">
      <c r="A642">
        <v>3730807</v>
      </c>
      <c r="B642" t="s">
        <v>191</v>
      </c>
      <c r="C642" t="s">
        <v>762</v>
      </c>
      <c r="D642" t="s">
        <v>792</v>
      </c>
      <c r="E642" t="str">
        <f t="shared" si="9"/>
        <v>群馬県太田市下小林町</v>
      </c>
    </row>
    <row r="643" spans="1:5">
      <c r="A643">
        <v>3730844</v>
      </c>
      <c r="B643" t="s">
        <v>191</v>
      </c>
      <c r="C643" t="s">
        <v>762</v>
      </c>
      <c r="D643" t="s">
        <v>793</v>
      </c>
      <c r="E643" t="str">
        <f t="shared" ref="E643:E706" si="10">_xlfn.TEXTJOIN(,,B643,C643,D643)</f>
        <v>群馬県太田市下田島町</v>
      </c>
    </row>
    <row r="644" spans="1:5">
      <c r="A644">
        <v>3730821</v>
      </c>
      <c r="B644" t="s">
        <v>191</v>
      </c>
      <c r="C644" t="s">
        <v>762</v>
      </c>
      <c r="D644" t="s">
        <v>794</v>
      </c>
      <c r="E644" t="str">
        <f t="shared" si="10"/>
        <v>群馬県太田市下浜田町</v>
      </c>
    </row>
    <row r="645" spans="1:5">
      <c r="A645">
        <v>3730038</v>
      </c>
      <c r="B645" t="s">
        <v>191</v>
      </c>
      <c r="C645" t="s">
        <v>762</v>
      </c>
      <c r="D645" t="s">
        <v>795</v>
      </c>
      <c r="E645" t="str">
        <f t="shared" si="10"/>
        <v>群馬県太田市城西町</v>
      </c>
    </row>
    <row r="646" spans="1:5">
      <c r="A646">
        <v>3730822</v>
      </c>
      <c r="B646" t="s">
        <v>191</v>
      </c>
      <c r="C646" t="s">
        <v>762</v>
      </c>
      <c r="D646" t="s">
        <v>796</v>
      </c>
      <c r="E646" t="str">
        <f t="shared" si="10"/>
        <v>群馬県太田市庄屋町</v>
      </c>
    </row>
    <row r="647" spans="1:5">
      <c r="A647">
        <v>3730037</v>
      </c>
      <c r="B647" t="s">
        <v>191</v>
      </c>
      <c r="C647" t="s">
        <v>762</v>
      </c>
      <c r="D647" t="s">
        <v>797</v>
      </c>
      <c r="E647" t="str">
        <f t="shared" si="10"/>
        <v>群馬県太田市新道町</v>
      </c>
    </row>
    <row r="648" spans="1:5">
      <c r="A648">
        <v>3730862</v>
      </c>
      <c r="B648" t="s">
        <v>191</v>
      </c>
      <c r="C648" t="s">
        <v>762</v>
      </c>
      <c r="D648" t="s">
        <v>470</v>
      </c>
      <c r="E648" t="str">
        <f t="shared" si="10"/>
        <v>群馬県太田市末広町</v>
      </c>
    </row>
    <row r="649" spans="1:5">
      <c r="A649">
        <v>3730002</v>
      </c>
      <c r="B649" t="s">
        <v>191</v>
      </c>
      <c r="C649" t="s">
        <v>762</v>
      </c>
      <c r="D649" t="s">
        <v>798</v>
      </c>
      <c r="E649" t="str">
        <f t="shared" si="10"/>
        <v>群馬県太田市菅塩町</v>
      </c>
    </row>
    <row r="650" spans="1:5">
      <c r="A650">
        <v>3700413</v>
      </c>
      <c r="B650" t="s">
        <v>191</v>
      </c>
      <c r="C650" t="s">
        <v>762</v>
      </c>
      <c r="D650" t="s">
        <v>799</v>
      </c>
      <c r="E650" t="str">
        <f t="shared" si="10"/>
        <v>群馬県太田市すずかけ町</v>
      </c>
    </row>
    <row r="651" spans="1:5">
      <c r="A651">
        <v>3730028</v>
      </c>
      <c r="B651" t="s">
        <v>191</v>
      </c>
      <c r="C651" t="s">
        <v>762</v>
      </c>
      <c r="D651" t="s">
        <v>800</v>
      </c>
      <c r="E651" t="str">
        <f t="shared" si="10"/>
        <v>群馬県太田市スバル町</v>
      </c>
    </row>
    <row r="652" spans="1:5">
      <c r="A652">
        <v>3700426</v>
      </c>
      <c r="B652" t="s">
        <v>191</v>
      </c>
      <c r="C652" t="s">
        <v>762</v>
      </c>
      <c r="D652" t="s">
        <v>801</v>
      </c>
      <c r="E652" t="str">
        <f t="shared" si="10"/>
        <v>群馬県太田市世良田町</v>
      </c>
    </row>
    <row r="653" spans="1:5">
      <c r="A653">
        <v>3700412</v>
      </c>
      <c r="B653" t="s">
        <v>191</v>
      </c>
      <c r="C653" t="s">
        <v>762</v>
      </c>
      <c r="D653" t="s">
        <v>802</v>
      </c>
      <c r="E653" t="str">
        <f t="shared" si="10"/>
        <v>群馬県太田市太子町</v>
      </c>
    </row>
    <row r="654" spans="1:5">
      <c r="A654">
        <v>3730801</v>
      </c>
      <c r="B654" t="s">
        <v>191</v>
      </c>
      <c r="C654" t="s">
        <v>762</v>
      </c>
      <c r="D654" t="s">
        <v>803</v>
      </c>
      <c r="E654" t="str">
        <f t="shared" si="10"/>
        <v>群馬県太田市台之郷町</v>
      </c>
    </row>
    <row r="655" spans="1:5">
      <c r="A655">
        <v>3730072</v>
      </c>
      <c r="B655" t="s">
        <v>191</v>
      </c>
      <c r="C655" t="s">
        <v>762</v>
      </c>
      <c r="D655" t="s">
        <v>804</v>
      </c>
      <c r="E655" t="str">
        <f t="shared" si="10"/>
        <v>群馬県太田市高瀬町</v>
      </c>
    </row>
    <row r="656" spans="1:5">
      <c r="A656">
        <v>3730825</v>
      </c>
      <c r="B656" t="s">
        <v>191</v>
      </c>
      <c r="C656" t="s">
        <v>762</v>
      </c>
      <c r="D656" t="s">
        <v>805</v>
      </c>
      <c r="E656" t="str">
        <f t="shared" si="10"/>
        <v>群馬県太田市高林東町</v>
      </c>
    </row>
    <row r="657" spans="1:5">
      <c r="A657">
        <v>3730828</v>
      </c>
      <c r="B657" t="s">
        <v>191</v>
      </c>
      <c r="C657" t="s">
        <v>762</v>
      </c>
      <c r="D657" t="s">
        <v>806</v>
      </c>
      <c r="E657" t="str">
        <f t="shared" si="10"/>
        <v>群馬県太田市高林西町</v>
      </c>
    </row>
    <row r="658" spans="1:5">
      <c r="A658">
        <v>3730827</v>
      </c>
      <c r="B658" t="s">
        <v>191</v>
      </c>
      <c r="C658" t="s">
        <v>762</v>
      </c>
      <c r="D658" t="s">
        <v>807</v>
      </c>
      <c r="E658" t="str">
        <f t="shared" si="10"/>
        <v>群馬県太田市高林南町</v>
      </c>
    </row>
    <row r="659" spans="1:5">
      <c r="A659">
        <v>3730829</v>
      </c>
      <c r="B659" t="s">
        <v>191</v>
      </c>
      <c r="C659" t="s">
        <v>762</v>
      </c>
      <c r="D659" t="s">
        <v>808</v>
      </c>
      <c r="E659" t="str">
        <f t="shared" si="10"/>
        <v>群馬県太田市高林北町</v>
      </c>
    </row>
    <row r="660" spans="1:5">
      <c r="A660">
        <v>3730824</v>
      </c>
      <c r="B660" t="s">
        <v>191</v>
      </c>
      <c r="C660" t="s">
        <v>762</v>
      </c>
      <c r="D660" t="s">
        <v>809</v>
      </c>
      <c r="E660" t="str">
        <f t="shared" si="10"/>
        <v>群馬県太田市高林寿町</v>
      </c>
    </row>
    <row r="661" spans="1:5">
      <c r="A661">
        <v>3730042</v>
      </c>
      <c r="B661" t="s">
        <v>191</v>
      </c>
      <c r="C661" t="s">
        <v>762</v>
      </c>
      <c r="D661" t="s">
        <v>810</v>
      </c>
      <c r="E661" t="str">
        <f t="shared" si="10"/>
        <v>群馬県太田市宝町</v>
      </c>
    </row>
    <row r="662" spans="1:5">
      <c r="A662">
        <v>3730011</v>
      </c>
      <c r="B662" t="s">
        <v>191</v>
      </c>
      <c r="C662" t="s">
        <v>762</v>
      </c>
      <c r="D662" t="s">
        <v>811</v>
      </c>
      <c r="E662" t="str">
        <f t="shared" si="10"/>
        <v>群馬県太田市只上町</v>
      </c>
    </row>
    <row r="663" spans="1:5">
      <c r="A663">
        <v>3730008</v>
      </c>
      <c r="B663" t="s">
        <v>191</v>
      </c>
      <c r="C663" t="s">
        <v>762</v>
      </c>
      <c r="D663" t="s">
        <v>812</v>
      </c>
      <c r="E663" t="str">
        <f t="shared" si="10"/>
        <v>群馬県太田市鶴生田町</v>
      </c>
    </row>
    <row r="664" spans="1:5">
      <c r="A664">
        <v>3730052</v>
      </c>
      <c r="B664" t="s">
        <v>191</v>
      </c>
      <c r="C664" t="s">
        <v>762</v>
      </c>
      <c r="D664" t="s">
        <v>813</v>
      </c>
      <c r="E664" t="str">
        <f t="shared" si="10"/>
        <v>群馬県太田市寺井町</v>
      </c>
    </row>
    <row r="665" spans="1:5">
      <c r="A665">
        <v>3730051</v>
      </c>
      <c r="B665" t="s">
        <v>191</v>
      </c>
      <c r="C665" t="s">
        <v>762</v>
      </c>
      <c r="D665" t="s">
        <v>814</v>
      </c>
      <c r="E665" t="str">
        <f t="shared" si="10"/>
        <v>群馬県太田市天良町</v>
      </c>
    </row>
    <row r="666" spans="1:5">
      <c r="A666">
        <v>3700425</v>
      </c>
      <c r="B666" t="s">
        <v>191</v>
      </c>
      <c r="C666" t="s">
        <v>762</v>
      </c>
      <c r="D666" t="s">
        <v>815</v>
      </c>
      <c r="E666" t="str">
        <f t="shared" si="10"/>
        <v>群馬県太田市徳川町</v>
      </c>
    </row>
    <row r="667" spans="1:5">
      <c r="A667">
        <v>3730832</v>
      </c>
      <c r="B667" t="s">
        <v>191</v>
      </c>
      <c r="C667" t="s">
        <v>762</v>
      </c>
      <c r="D667" t="s">
        <v>816</v>
      </c>
      <c r="E667" t="str">
        <f t="shared" si="10"/>
        <v>群馬県太田市富沢町</v>
      </c>
    </row>
    <row r="668" spans="1:5">
      <c r="A668">
        <v>3730023</v>
      </c>
      <c r="B668" t="s">
        <v>191</v>
      </c>
      <c r="C668" t="s">
        <v>762</v>
      </c>
      <c r="D668" t="s">
        <v>817</v>
      </c>
      <c r="E668" t="str">
        <f t="shared" si="10"/>
        <v>群馬県太田市富若町</v>
      </c>
    </row>
    <row r="669" spans="1:5">
      <c r="A669">
        <v>3730053</v>
      </c>
      <c r="B669" t="s">
        <v>191</v>
      </c>
      <c r="C669" t="s">
        <v>762</v>
      </c>
      <c r="D669" t="s">
        <v>818</v>
      </c>
      <c r="E669" t="str">
        <f t="shared" si="10"/>
        <v>群馬県太田市鳥山町</v>
      </c>
    </row>
    <row r="670" spans="1:5">
      <c r="A670">
        <v>3730061</v>
      </c>
      <c r="B670" t="s">
        <v>191</v>
      </c>
      <c r="C670" t="s">
        <v>762</v>
      </c>
      <c r="D670" t="s">
        <v>819</v>
      </c>
      <c r="E670" t="str">
        <f t="shared" si="10"/>
        <v>群馬県太田市鳥山上町</v>
      </c>
    </row>
    <row r="671" spans="1:5">
      <c r="A671">
        <v>3730062</v>
      </c>
      <c r="B671" t="s">
        <v>191</v>
      </c>
      <c r="C671" t="s">
        <v>762</v>
      </c>
      <c r="D671" t="s">
        <v>820</v>
      </c>
      <c r="E671" t="str">
        <f t="shared" si="10"/>
        <v>群馬県太田市鳥山中町</v>
      </c>
    </row>
    <row r="672" spans="1:5">
      <c r="A672">
        <v>3730063</v>
      </c>
      <c r="B672" t="s">
        <v>191</v>
      </c>
      <c r="C672" t="s">
        <v>762</v>
      </c>
      <c r="D672" t="s">
        <v>821</v>
      </c>
      <c r="E672" t="str">
        <f t="shared" si="10"/>
        <v>群馬県太田市鳥山下町</v>
      </c>
    </row>
    <row r="673" spans="1:5">
      <c r="A673">
        <v>3730846</v>
      </c>
      <c r="B673" t="s">
        <v>191</v>
      </c>
      <c r="C673" t="s">
        <v>762</v>
      </c>
      <c r="D673" t="s">
        <v>822</v>
      </c>
      <c r="E673" t="str">
        <f t="shared" si="10"/>
        <v>群馬県太田市中根町</v>
      </c>
    </row>
    <row r="674" spans="1:5">
      <c r="A674">
        <v>3730054</v>
      </c>
      <c r="B674" t="s">
        <v>191</v>
      </c>
      <c r="C674" t="s">
        <v>762</v>
      </c>
      <c r="D674" t="s">
        <v>823</v>
      </c>
      <c r="E674" t="str">
        <f t="shared" si="10"/>
        <v>群馬県太田市長手町</v>
      </c>
    </row>
    <row r="675" spans="1:5">
      <c r="A675">
        <v>3730006</v>
      </c>
      <c r="B675" t="s">
        <v>191</v>
      </c>
      <c r="C675" t="s">
        <v>762</v>
      </c>
      <c r="D675" t="s">
        <v>824</v>
      </c>
      <c r="E675" t="str">
        <f t="shared" si="10"/>
        <v>群馬県太田市成塚町</v>
      </c>
    </row>
    <row r="676" spans="1:5">
      <c r="A676">
        <v>3730819</v>
      </c>
      <c r="B676" t="s">
        <v>191</v>
      </c>
      <c r="C676" t="s">
        <v>762</v>
      </c>
      <c r="D676" t="s">
        <v>825</v>
      </c>
      <c r="E676" t="str">
        <f t="shared" si="10"/>
        <v>群馬県太田市新島町</v>
      </c>
    </row>
    <row r="677" spans="1:5">
      <c r="A677">
        <v>3730032</v>
      </c>
      <c r="B677" t="s">
        <v>191</v>
      </c>
      <c r="C677" t="s">
        <v>762</v>
      </c>
      <c r="D677" t="s">
        <v>826</v>
      </c>
      <c r="E677" t="str">
        <f t="shared" si="10"/>
        <v>群馬県太田市新野町</v>
      </c>
    </row>
    <row r="678" spans="1:5">
      <c r="A678">
        <v>3730847</v>
      </c>
      <c r="B678" t="s">
        <v>191</v>
      </c>
      <c r="C678" t="s">
        <v>762</v>
      </c>
      <c r="D678" t="s">
        <v>827</v>
      </c>
      <c r="E678" t="str">
        <f t="shared" si="10"/>
        <v>群馬県太田市西新町</v>
      </c>
    </row>
    <row r="679" spans="1:5">
      <c r="A679">
        <v>3730001</v>
      </c>
      <c r="B679" t="s">
        <v>191</v>
      </c>
      <c r="C679" t="s">
        <v>762</v>
      </c>
      <c r="D679" t="s">
        <v>828</v>
      </c>
      <c r="E679" t="str">
        <f t="shared" si="10"/>
        <v>群馬県太田市西長岡町</v>
      </c>
    </row>
    <row r="680" spans="1:5">
      <c r="A680">
        <v>3730043</v>
      </c>
      <c r="B680" t="s">
        <v>191</v>
      </c>
      <c r="C680" t="s">
        <v>762</v>
      </c>
      <c r="D680" t="s">
        <v>829</v>
      </c>
      <c r="E680" t="str">
        <f t="shared" si="10"/>
        <v>群馬県太田市西野谷町</v>
      </c>
    </row>
    <row r="681" spans="1:5">
      <c r="A681">
        <v>3730033</v>
      </c>
      <c r="B681" t="s">
        <v>191</v>
      </c>
      <c r="C681" t="s">
        <v>762</v>
      </c>
      <c r="D681" t="s">
        <v>830</v>
      </c>
      <c r="E681" t="str">
        <f t="shared" si="10"/>
        <v>群馬県太田市西本町</v>
      </c>
    </row>
    <row r="682" spans="1:5">
      <c r="A682">
        <v>3730823</v>
      </c>
      <c r="B682" t="s">
        <v>191</v>
      </c>
      <c r="C682" t="s">
        <v>762</v>
      </c>
      <c r="D682" t="s">
        <v>831</v>
      </c>
      <c r="E682" t="str">
        <f t="shared" si="10"/>
        <v>群馬県太田市西矢島町</v>
      </c>
    </row>
    <row r="683" spans="1:5">
      <c r="A683">
        <v>3700331</v>
      </c>
      <c r="B683" t="s">
        <v>191</v>
      </c>
      <c r="C683" t="s">
        <v>762</v>
      </c>
      <c r="D683" t="s">
        <v>832</v>
      </c>
      <c r="E683" t="str">
        <f t="shared" si="10"/>
        <v>群馬県太田市新田赤堀町</v>
      </c>
    </row>
    <row r="684" spans="1:5">
      <c r="A684">
        <v>3700304</v>
      </c>
      <c r="B684" t="s">
        <v>191</v>
      </c>
      <c r="C684" t="s">
        <v>762</v>
      </c>
      <c r="D684" t="s">
        <v>833</v>
      </c>
      <c r="E684" t="str">
        <f t="shared" si="10"/>
        <v>群馬県太田市新田市町</v>
      </c>
    </row>
    <row r="685" spans="1:5">
      <c r="A685">
        <v>3700314</v>
      </c>
      <c r="B685" t="s">
        <v>191</v>
      </c>
      <c r="C685" t="s">
        <v>762</v>
      </c>
      <c r="D685" t="s">
        <v>834</v>
      </c>
      <c r="E685" t="str">
        <f t="shared" si="10"/>
        <v>群馬県太田市新田市野井町</v>
      </c>
    </row>
    <row r="686" spans="1:5">
      <c r="A686">
        <v>3700306</v>
      </c>
      <c r="B686" t="s">
        <v>191</v>
      </c>
      <c r="C686" t="s">
        <v>762</v>
      </c>
      <c r="D686" t="s">
        <v>835</v>
      </c>
      <c r="E686" t="str">
        <f t="shared" si="10"/>
        <v>群馬県太田市新田市野倉町</v>
      </c>
    </row>
    <row r="687" spans="1:5">
      <c r="A687">
        <v>3700351</v>
      </c>
      <c r="B687" t="s">
        <v>191</v>
      </c>
      <c r="C687" t="s">
        <v>762</v>
      </c>
      <c r="D687" t="s">
        <v>836</v>
      </c>
      <c r="E687" t="str">
        <f t="shared" si="10"/>
        <v>群馬県太田市新田大町</v>
      </c>
    </row>
    <row r="688" spans="1:5">
      <c r="A688">
        <v>3700347</v>
      </c>
      <c r="B688" t="s">
        <v>191</v>
      </c>
      <c r="C688" t="s">
        <v>762</v>
      </c>
      <c r="D688" t="s">
        <v>837</v>
      </c>
      <c r="E688" t="str">
        <f t="shared" si="10"/>
        <v>群馬県太田市新田大根町</v>
      </c>
    </row>
    <row r="689" spans="1:5">
      <c r="A689">
        <v>3700341</v>
      </c>
      <c r="B689" t="s">
        <v>191</v>
      </c>
      <c r="C689" t="s">
        <v>762</v>
      </c>
      <c r="D689" t="s">
        <v>838</v>
      </c>
      <c r="E689" t="str">
        <f t="shared" si="10"/>
        <v>群馬県太田市新田金井町</v>
      </c>
    </row>
    <row r="690" spans="1:5">
      <c r="A690">
        <v>3700352</v>
      </c>
      <c r="B690" t="s">
        <v>191</v>
      </c>
      <c r="C690" t="s">
        <v>762</v>
      </c>
      <c r="D690" t="s">
        <v>839</v>
      </c>
      <c r="E690" t="str">
        <f t="shared" si="10"/>
        <v>群馬県太田市新田嘉祢町</v>
      </c>
    </row>
    <row r="691" spans="1:5">
      <c r="A691">
        <v>3700342</v>
      </c>
      <c r="B691" t="s">
        <v>191</v>
      </c>
      <c r="C691" t="s">
        <v>762</v>
      </c>
      <c r="D691" t="s">
        <v>840</v>
      </c>
      <c r="E691" t="str">
        <f t="shared" si="10"/>
        <v>群馬県太田市新田上江田町</v>
      </c>
    </row>
    <row r="692" spans="1:5">
      <c r="A692">
        <v>3700346</v>
      </c>
      <c r="B692" t="s">
        <v>191</v>
      </c>
      <c r="C692" t="s">
        <v>762</v>
      </c>
      <c r="D692" t="s">
        <v>841</v>
      </c>
      <c r="E692" t="str">
        <f t="shared" si="10"/>
        <v>群馬県太田市新田上田中町</v>
      </c>
    </row>
    <row r="693" spans="1:5">
      <c r="A693">
        <v>3700353</v>
      </c>
      <c r="B693" t="s">
        <v>191</v>
      </c>
      <c r="C693" t="s">
        <v>762</v>
      </c>
      <c r="D693" t="s">
        <v>842</v>
      </c>
      <c r="E693" t="str">
        <f t="shared" si="10"/>
        <v>群馬県太田市新田上中町</v>
      </c>
    </row>
    <row r="694" spans="1:5">
      <c r="A694">
        <v>3700321</v>
      </c>
      <c r="B694" t="s">
        <v>191</v>
      </c>
      <c r="C694" t="s">
        <v>762</v>
      </c>
      <c r="D694" t="s">
        <v>843</v>
      </c>
      <c r="E694" t="str">
        <f t="shared" si="10"/>
        <v>群馬県太田市新田木崎町</v>
      </c>
    </row>
    <row r="695" spans="1:5">
      <c r="A695">
        <v>3700303</v>
      </c>
      <c r="B695" t="s">
        <v>191</v>
      </c>
      <c r="C695" t="s">
        <v>762</v>
      </c>
      <c r="D695" t="s">
        <v>844</v>
      </c>
      <c r="E695" t="str">
        <f t="shared" si="10"/>
        <v>群馬県太田市新田小金井町</v>
      </c>
    </row>
    <row r="696" spans="1:5">
      <c r="A696">
        <v>3700302</v>
      </c>
      <c r="B696" t="s">
        <v>191</v>
      </c>
      <c r="C696" t="s">
        <v>762</v>
      </c>
      <c r="D696" t="s">
        <v>845</v>
      </c>
      <c r="E696" t="str">
        <f t="shared" si="10"/>
        <v>群馬県太田市新田小金町</v>
      </c>
    </row>
    <row r="697" spans="1:5">
      <c r="A697">
        <v>3700355</v>
      </c>
      <c r="B697" t="s">
        <v>191</v>
      </c>
      <c r="C697" t="s">
        <v>762</v>
      </c>
      <c r="D697" t="s">
        <v>846</v>
      </c>
      <c r="E697" t="str">
        <f t="shared" si="10"/>
        <v>群馬県太田市新田権右衛門町</v>
      </c>
    </row>
    <row r="698" spans="1:5">
      <c r="A698">
        <v>3700333</v>
      </c>
      <c r="B698" t="s">
        <v>191</v>
      </c>
      <c r="C698" t="s">
        <v>762</v>
      </c>
      <c r="D698" t="s">
        <v>847</v>
      </c>
      <c r="E698" t="str">
        <f t="shared" si="10"/>
        <v>群馬県太田市新田下江田町</v>
      </c>
    </row>
    <row r="699" spans="1:5">
      <c r="A699">
        <v>3700343</v>
      </c>
      <c r="B699" t="s">
        <v>191</v>
      </c>
      <c r="C699" t="s">
        <v>762</v>
      </c>
      <c r="D699" t="s">
        <v>848</v>
      </c>
      <c r="E699" t="str">
        <f t="shared" si="10"/>
        <v>群馬県太田市新田下田中町</v>
      </c>
    </row>
    <row r="700" spans="1:5">
      <c r="A700">
        <v>3700313</v>
      </c>
      <c r="B700" t="s">
        <v>191</v>
      </c>
      <c r="C700" t="s">
        <v>762</v>
      </c>
      <c r="D700" t="s">
        <v>849</v>
      </c>
      <c r="E700" t="str">
        <f t="shared" si="10"/>
        <v>群馬県太田市新田反町町</v>
      </c>
    </row>
    <row r="701" spans="1:5">
      <c r="A701">
        <v>3700334</v>
      </c>
      <c r="B701" t="s">
        <v>191</v>
      </c>
      <c r="C701" t="s">
        <v>762</v>
      </c>
      <c r="D701" t="s">
        <v>850</v>
      </c>
      <c r="E701" t="str">
        <f t="shared" si="10"/>
        <v>群馬県太田市新田高尾町</v>
      </c>
    </row>
    <row r="702" spans="1:5">
      <c r="A702">
        <v>3700305</v>
      </c>
      <c r="B702" t="s">
        <v>191</v>
      </c>
      <c r="C702" t="s">
        <v>762</v>
      </c>
      <c r="D702" t="s">
        <v>851</v>
      </c>
      <c r="E702" t="str">
        <f t="shared" si="10"/>
        <v>群馬県太田市新田多村新田町</v>
      </c>
    </row>
    <row r="703" spans="1:5">
      <c r="A703">
        <v>3700354</v>
      </c>
      <c r="B703" t="s">
        <v>191</v>
      </c>
      <c r="C703" t="s">
        <v>762</v>
      </c>
      <c r="D703" t="s">
        <v>852</v>
      </c>
      <c r="E703" t="str">
        <f t="shared" si="10"/>
        <v>群馬県太田市新田溜池町</v>
      </c>
    </row>
    <row r="704" spans="1:5">
      <c r="A704">
        <v>3700301</v>
      </c>
      <c r="B704" t="s">
        <v>191</v>
      </c>
      <c r="C704" t="s">
        <v>762</v>
      </c>
      <c r="D704" t="s">
        <v>853</v>
      </c>
      <c r="E704" t="str">
        <f t="shared" si="10"/>
        <v>群馬県太田市新田天良町</v>
      </c>
    </row>
    <row r="705" spans="1:5">
      <c r="A705">
        <v>3700332</v>
      </c>
      <c r="B705" t="s">
        <v>191</v>
      </c>
      <c r="C705" t="s">
        <v>762</v>
      </c>
      <c r="D705" t="s">
        <v>854</v>
      </c>
      <c r="E705" t="str">
        <f t="shared" si="10"/>
        <v>群馬県太田市新田中江田町</v>
      </c>
    </row>
    <row r="706" spans="1:5">
      <c r="A706">
        <v>3700356</v>
      </c>
      <c r="B706" t="s">
        <v>191</v>
      </c>
      <c r="C706" t="s">
        <v>762</v>
      </c>
      <c r="D706" t="s">
        <v>855</v>
      </c>
      <c r="E706" t="str">
        <f t="shared" si="10"/>
        <v>群馬県太田市新田萩町</v>
      </c>
    </row>
    <row r="707" spans="1:5">
      <c r="A707">
        <v>3700345</v>
      </c>
      <c r="B707" t="s">
        <v>191</v>
      </c>
      <c r="C707" t="s">
        <v>762</v>
      </c>
      <c r="D707" t="s">
        <v>856</v>
      </c>
      <c r="E707" t="str">
        <f t="shared" ref="E707:E770" si="11">_xlfn.TEXTJOIN(,,B707,C707,D707)</f>
        <v>群馬県太田市新田花香塚町</v>
      </c>
    </row>
    <row r="708" spans="1:5">
      <c r="A708">
        <v>3700344</v>
      </c>
      <c r="B708" t="s">
        <v>191</v>
      </c>
      <c r="C708" t="s">
        <v>762</v>
      </c>
      <c r="D708" t="s">
        <v>857</v>
      </c>
      <c r="E708" t="str">
        <f t="shared" si="11"/>
        <v>群馬県太田市新田早川町</v>
      </c>
    </row>
    <row r="709" spans="1:5">
      <c r="A709">
        <v>3700311</v>
      </c>
      <c r="B709" t="s">
        <v>191</v>
      </c>
      <c r="C709" t="s">
        <v>762</v>
      </c>
      <c r="D709" t="s">
        <v>858</v>
      </c>
      <c r="E709" t="str">
        <f t="shared" si="11"/>
        <v>群馬県太田市新田瑞木町</v>
      </c>
    </row>
    <row r="710" spans="1:5">
      <c r="A710">
        <v>3700312</v>
      </c>
      <c r="B710" t="s">
        <v>191</v>
      </c>
      <c r="C710" t="s">
        <v>762</v>
      </c>
      <c r="D710" t="s">
        <v>859</v>
      </c>
      <c r="E710" t="str">
        <f t="shared" si="11"/>
        <v>群馬県太田市新田村田町</v>
      </c>
    </row>
    <row r="711" spans="1:5">
      <c r="A711">
        <v>3730029</v>
      </c>
      <c r="B711" t="s">
        <v>191</v>
      </c>
      <c r="C711" t="s">
        <v>762</v>
      </c>
      <c r="D711" t="s">
        <v>860</v>
      </c>
      <c r="E711" t="str">
        <f t="shared" si="11"/>
        <v>群馬県太田市韮川町</v>
      </c>
    </row>
    <row r="712" spans="1:5">
      <c r="A712">
        <v>3730056</v>
      </c>
      <c r="B712" t="s">
        <v>191</v>
      </c>
      <c r="C712" t="s">
        <v>762</v>
      </c>
      <c r="D712" t="s">
        <v>563</v>
      </c>
      <c r="E712" t="str">
        <f t="shared" si="11"/>
        <v>群馬県太田市八幡町</v>
      </c>
    </row>
    <row r="713" spans="1:5">
      <c r="A713">
        <v>3730853</v>
      </c>
      <c r="B713" t="s">
        <v>191</v>
      </c>
      <c r="C713" t="s">
        <v>762</v>
      </c>
      <c r="D713" t="s">
        <v>861</v>
      </c>
      <c r="E713" t="str">
        <f t="shared" si="11"/>
        <v>群馬県太田市浜町</v>
      </c>
    </row>
    <row r="714" spans="1:5">
      <c r="A714">
        <v>3730071</v>
      </c>
      <c r="B714" t="s">
        <v>191</v>
      </c>
      <c r="C714" t="s">
        <v>762</v>
      </c>
      <c r="D714" t="s">
        <v>862</v>
      </c>
      <c r="E714" t="str">
        <f t="shared" si="11"/>
        <v>群馬県太田市原宿町</v>
      </c>
    </row>
    <row r="715" spans="1:5">
      <c r="A715">
        <v>3730021</v>
      </c>
      <c r="B715" t="s">
        <v>191</v>
      </c>
      <c r="C715" t="s">
        <v>762</v>
      </c>
      <c r="D715" t="s">
        <v>863</v>
      </c>
      <c r="E715" t="str">
        <f t="shared" si="11"/>
        <v>群馬県太田市東今泉町</v>
      </c>
    </row>
    <row r="716" spans="1:5">
      <c r="A716">
        <v>3730022</v>
      </c>
      <c r="B716" t="s">
        <v>191</v>
      </c>
      <c r="C716" t="s">
        <v>762</v>
      </c>
      <c r="D716" t="s">
        <v>864</v>
      </c>
      <c r="E716" t="str">
        <f t="shared" si="11"/>
        <v>群馬県太田市東金井町</v>
      </c>
    </row>
    <row r="717" spans="1:5">
      <c r="A717">
        <v>3730015</v>
      </c>
      <c r="B717" t="s">
        <v>191</v>
      </c>
      <c r="C717" t="s">
        <v>762</v>
      </c>
      <c r="D717" t="s">
        <v>865</v>
      </c>
      <c r="E717" t="str">
        <f t="shared" si="11"/>
        <v>群馬県太田市東新町</v>
      </c>
    </row>
    <row r="718" spans="1:5">
      <c r="A718">
        <v>3730812</v>
      </c>
      <c r="B718" t="s">
        <v>191</v>
      </c>
      <c r="C718" t="s">
        <v>762</v>
      </c>
      <c r="D718" t="s">
        <v>866</v>
      </c>
      <c r="E718" t="str">
        <f t="shared" si="11"/>
        <v>群馬県太田市東長岡町</v>
      </c>
    </row>
    <row r="719" spans="1:5">
      <c r="A719">
        <v>3730815</v>
      </c>
      <c r="B719" t="s">
        <v>191</v>
      </c>
      <c r="C719" t="s">
        <v>762</v>
      </c>
      <c r="D719" t="s">
        <v>867</v>
      </c>
      <c r="E719" t="str">
        <f t="shared" si="11"/>
        <v>群馬県太田市東別所町</v>
      </c>
    </row>
    <row r="720" spans="1:5">
      <c r="A720">
        <v>3730026</v>
      </c>
      <c r="B720" t="s">
        <v>191</v>
      </c>
      <c r="C720" t="s">
        <v>762</v>
      </c>
      <c r="D720" t="s">
        <v>741</v>
      </c>
      <c r="E720" t="str">
        <f t="shared" si="11"/>
        <v>群馬県太田市東本町</v>
      </c>
    </row>
    <row r="721" spans="1:5">
      <c r="A721">
        <v>3730816</v>
      </c>
      <c r="B721" t="s">
        <v>191</v>
      </c>
      <c r="C721" t="s">
        <v>762</v>
      </c>
      <c r="D721" t="s">
        <v>868</v>
      </c>
      <c r="E721" t="str">
        <f t="shared" si="11"/>
        <v>群馬県太田市東矢島町</v>
      </c>
    </row>
    <row r="722" spans="1:5">
      <c r="A722">
        <v>3700404</v>
      </c>
      <c r="B722" t="s">
        <v>191</v>
      </c>
      <c r="C722" t="s">
        <v>762</v>
      </c>
      <c r="D722" t="s">
        <v>869</v>
      </c>
      <c r="E722" t="str">
        <f t="shared" si="11"/>
        <v>群馬県太田市備前島町</v>
      </c>
    </row>
    <row r="723" spans="1:5">
      <c r="A723">
        <v>3730831</v>
      </c>
      <c r="B723" t="s">
        <v>191</v>
      </c>
      <c r="C723" t="s">
        <v>762</v>
      </c>
      <c r="D723" t="s">
        <v>870</v>
      </c>
      <c r="E723" t="str">
        <f t="shared" si="11"/>
        <v>群馬県太田市福沢町</v>
      </c>
    </row>
    <row r="724" spans="1:5">
      <c r="A724">
        <v>3730034</v>
      </c>
      <c r="B724" t="s">
        <v>191</v>
      </c>
      <c r="C724" t="s">
        <v>762</v>
      </c>
      <c r="D724" t="s">
        <v>871</v>
      </c>
      <c r="E724" t="str">
        <f t="shared" si="11"/>
        <v>群馬県太田市藤阿久町</v>
      </c>
    </row>
    <row r="725" spans="1:5">
      <c r="A725">
        <v>3730035</v>
      </c>
      <c r="B725" t="s">
        <v>191</v>
      </c>
      <c r="C725" t="s">
        <v>762</v>
      </c>
      <c r="D725" t="s">
        <v>872</v>
      </c>
      <c r="E725" t="str">
        <f t="shared" si="11"/>
        <v>群馬県太田市藤久良町</v>
      </c>
    </row>
    <row r="726" spans="1:5">
      <c r="A726">
        <v>3700417</v>
      </c>
      <c r="B726" t="s">
        <v>191</v>
      </c>
      <c r="C726" t="s">
        <v>762</v>
      </c>
      <c r="D726" t="s">
        <v>873</v>
      </c>
      <c r="E726" t="str">
        <f t="shared" si="11"/>
        <v>群馬県太田市二ツ小屋町</v>
      </c>
    </row>
    <row r="727" spans="1:5">
      <c r="A727">
        <v>3730826</v>
      </c>
      <c r="B727" t="s">
        <v>191</v>
      </c>
      <c r="C727" t="s">
        <v>762</v>
      </c>
      <c r="D727" t="s">
        <v>874</v>
      </c>
      <c r="E727" t="str">
        <f t="shared" si="11"/>
        <v>群馬県太田市古戸町</v>
      </c>
    </row>
    <row r="728" spans="1:5">
      <c r="A728">
        <v>3730041</v>
      </c>
      <c r="B728" t="s">
        <v>191</v>
      </c>
      <c r="C728" t="s">
        <v>762</v>
      </c>
      <c r="D728" t="s">
        <v>875</v>
      </c>
      <c r="E728" t="str">
        <f t="shared" si="11"/>
        <v>群馬県太田市別所町</v>
      </c>
    </row>
    <row r="729" spans="1:5">
      <c r="A729">
        <v>3730842</v>
      </c>
      <c r="B729" t="s">
        <v>191</v>
      </c>
      <c r="C729" t="s">
        <v>762</v>
      </c>
      <c r="D729" t="s">
        <v>876</v>
      </c>
      <c r="E729" t="str">
        <f t="shared" si="11"/>
        <v>群馬県太田市細谷町</v>
      </c>
    </row>
    <row r="730" spans="1:5">
      <c r="A730">
        <v>3700414</v>
      </c>
      <c r="B730" t="s">
        <v>191</v>
      </c>
      <c r="C730" t="s">
        <v>762</v>
      </c>
      <c r="D730" t="s">
        <v>744</v>
      </c>
      <c r="E730" t="str">
        <f t="shared" si="11"/>
        <v>群馬県太田市堀口町</v>
      </c>
    </row>
    <row r="731" spans="1:5">
      <c r="A731">
        <v>3730057</v>
      </c>
      <c r="B731" t="s">
        <v>191</v>
      </c>
      <c r="C731" t="s">
        <v>762</v>
      </c>
      <c r="D731" t="s">
        <v>360</v>
      </c>
      <c r="E731" t="str">
        <f t="shared" si="11"/>
        <v>群馬県太田市本町</v>
      </c>
    </row>
    <row r="732" spans="1:5">
      <c r="A732">
        <v>3700406</v>
      </c>
      <c r="B732" t="s">
        <v>191</v>
      </c>
      <c r="C732" t="s">
        <v>762</v>
      </c>
      <c r="D732" t="s">
        <v>877</v>
      </c>
      <c r="E732" t="str">
        <f t="shared" si="11"/>
        <v>群馬県太田市前小屋町</v>
      </c>
    </row>
    <row r="733" spans="1:5">
      <c r="A733">
        <v>3700416</v>
      </c>
      <c r="B733" t="s">
        <v>191</v>
      </c>
      <c r="C733" t="s">
        <v>762</v>
      </c>
      <c r="D733" t="s">
        <v>878</v>
      </c>
      <c r="E733" t="str">
        <f t="shared" si="11"/>
        <v>群馬県太田市前島町</v>
      </c>
    </row>
    <row r="734" spans="1:5">
      <c r="A734">
        <v>3730018</v>
      </c>
      <c r="B734" t="s">
        <v>191</v>
      </c>
      <c r="C734" t="s">
        <v>762</v>
      </c>
      <c r="D734" t="s">
        <v>879</v>
      </c>
      <c r="E734" t="str">
        <f t="shared" si="11"/>
        <v>群馬県太田市丸山町</v>
      </c>
    </row>
    <row r="735" spans="1:5">
      <c r="A735">
        <v>3730073</v>
      </c>
      <c r="B735" t="s">
        <v>191</v>
      </c>
      <c r="C735" t="s">
        <v>762</v>
      </c>
      <c r="D735" t="s">
        <v>546</v>
      </c>
      <c r="E735" t="str">
        <f t="shared" si="11"/>
        <v>群馬県太田市緑町</v>
      </c>
    </row>
    <row r="736" spans="1:5">
      <c r="A736">
        <v>3700415</v>
      </c>
      <c r="B736" t="s">
        <v>191</v>
      </c>
      <c r="C736" t="s">
        <v>762</v>
      </c>
      <c r="D736" t="s">
        <v>880</v>
      </c>
      <c r="E736" t="str">
        <f t="shared" si="11"/>
        <v>群馬県太田市南ケ丘町</v>
      </c>
    </row>
    <row r="737" spans="1:5">
      <c r="A737">
        <v>3730861</v>
      </c>
      <c r="B737" t="s">
        <v>191</v>
      </c>
      <c r="C737" t="s">
        <v>762</v>
      </c>
      <c r="D737" t="s">
        <v>881</v>
      </c>
      <c r="E737" t="str">
        <f t="shared" si="11"/>
        <v>群馬県太田市南矢島町</v>
      </c>
    </row>
    <row r="738" spans="1:5">
      <c r="A738">
        <v>3700418</v>
      </c>
      <c r="B738" t="s">
        <v>191</v>
      </c>
      <c r="C738" t="s">
        <v>762</v>
      </c>
      <c r="D738" t="s">
        <v>882</v>
      </c>
      <c r="E738" t="str">
        <f t="shared" si="11"/>
        <v>群馬県太田市武蔵島町</v>
      </c>
    </row>
    <row r="739" spans="1:5">
      <c r="A739">
        <v>3730809</v>
      </c>
      <c r="B739" t="s">
        <v>191</v>
      </c>
      <c r="C739" t="s">
        <v>762</v>
      </c>
      <c r="D739" t="s">
        <v>369</v>
      </c>
      <c r="E739" t="str">
        <f t="shared" si="11"/>
        <v>群馬県太田市茂木町</v>
      </c>
    </row>
    <row r="740" spans="1:5">
      <c r="A740">
        <v>3730805</v>
      </c>
      <c r="B740" t="s">
        <v>191</v>
      </c>
      <c r="C740" t="s">
        <v>762</v>
      </c>
      <c r="D740" t="s">
        <v>883</v>
      </c>
      <c r="E740" t="str">
        <f t="shared" si="11"/>
        <v>群馬県太田市八重笠町</v>
      </c>
    </row>
    <row r="741" spans="1:5">
      <c r="A741">
        <v>3730811</v>
      </c>
      <c r="B741" t="s">
        <v>191</v>
      </c>
      <c r="C741" t="s">
        <v>762</v>
      </c>
      <c r="D741" t="s">
        <v>884</v>
      </c>
      <c r="E741" t="str">
        <f t="shared" si="11"/>
        <v>群馬県太田市安良岡町</v>
      </c>
    </row>
    <row r="742" spans="1:5">
      <c r="A742">
        <v>3730016</v>
      </c>
      <c r="B742" t="s">
        <v>191</v>
      </c>
      <c r="C742" t="s">
        <v>762</v>
      </c>
      <c r="D742" t="s">
        <v>885</v>
      </c>
      <c r="E742" t="str">
        <f t="shared" si="11"/>
        <v>群馬県太田市矢田堀町</v>
      </c>
    </row>
    <row r="743" spans="1:5">
      <c r="A743">
        <v>3730803</v>
      </c>
      <c r="B743" t="s">
        <v>191</v>
      </c>
      <c r="C743" t="s">
        <v>762</v>
      </c>
      <c r="D743" t="s">
        <v>886</v>
      </c>
      <c r="E743" t="str">
        <f t="shared" si="11"/>
        <v>群馬県太田市矢場町</v>
      </c>
    </row>
    <row r="744" spans="1:5">
      <c r="A744">
        <v>3730802</v>
      </c>
      <c r="B744" t="s">
        <v>191</v>
      </c>
      <c r="C744" t="s">
        <v>762</v>
      </c>
      <c r="D744" t="s">
        <v>887</v>
      </c>
      <c r="E744" t="str">
        <f t="shared" si="11"/>
        <v>群馬県太田市矢場新町</v>
      </c>
    </row>
    <row r="745" spans="1:5">
      <c r="A745">
        <v>3792301</v>
      </c>
      <c r="B745" t="s">
        <v>191</v>
      </c>
      <c r="C745" t="s">
        <v>762</v>
      </c>
      <c r="D745" t="s">
        <v>888</v>
      </c>
      <c r="E745" t="str">
        <f t="shared" si="11"/>
        <v>群馬県太田市藪塚町</v>
      </c>
    </row>
    <row r="746" spans="1:5">
      <c r="A746">
        <v>3792302</v>
      </c>
      <c r="B746" t="s">
        <v>191</v>
      </c>
      <c r="C746" t="s">
        <v>762</v>
      </c>
      <c r="D746" t="s">
        <v>889</v>
      </c>
      <c r="E746" t="str">
        <f t="shared" si="11"/>
        <v>群馬県太田市山之神町</v>
      </c>
    </row>
    <row r="747" spans="1:5">
      <c r="A747">
        <v>3730036</v>
      </c>
      <c r="B747" t="s">
        <v>191</v>
      </c>
      <c r="C747" t="s">
        <v>762</v>
      </c>
      <c r="D747" t="s">
        <v>890</v>
      </c>
      <c r="E747" t="str">
        <f t="shared" si="11"/>
        <v>群馬県太田市由良町</v>
      </c>
    </row>
    <row r="748" spans="1:5">
      <c r="A748">
        <v>3730019</v>
      </c>
      <c r="B748" t="s">
        <v>191</v>
      </c>
      <c r="C748" t="s">
        <v>762</v>
      </c>
      <c r="D748" t="s">
        <v>891</v>
      </c>
      <c r="E748" t="str">
        <f t="shared" si="11"/>
        <v>群馬県太田市吉沢町</v>
      </c>
    </row>
    <row r="749" spans="1:5">
      <c r="A749">
        <v>3730843</v>
      </c>
      <c r="B749" t="s">
        <v>191</v>
      </c>
      <c r="C749" t="s">
        <v>762</v>
      </c>
      <c r="D749" t="s">
        <v>892</v>
      </c>
      <c r="E749" t="str">
        <f t="shared" si="11"/>
        <v>群馬県太田市米沢町</v>
      </c>
    </row>
    <row r="750" spans="1:5">
      <c r="A750">
        <v>3792303</v>
      </c>
      <c r="B750" t="s">
        <v>191</v>
      </c>
      <c r="C750" t="s">
        <v>762</v>
      </c>
      <c r="D750" t="s">
        <v>596</v>
      </c>
      <c r="E750" t="str">
        <f t="shared" si="11"/>
        <v>群馬県太田市寄合町</v>
      </c>
    </row>
    <row r="751" spans="1:5">
      <c r="A751">
        <v>3730806</v>
      </c>
      <c r="B751" t="s">
        <v>191</v>
      </c>
      <c r="C751" t="s">
        <v>762</v>
      </c>
      <c r="D751" t="s">
        <v>893</v>
      </c>
      <c r="E751" t="str">
        <f t="shared" si="11"/>
        <v>群馬県太田市龍舞町</v>
      </c>
    </row>
    <row r="752" spans="1:5">
      <c r="A752">
        <v>3792305</v>
      </c>
      <c r="B752" t="s">
        <v>191</v>
      </c>
      <c r="C752" t="s">
        <v>762</v>
      </c>
      <c r="D752" t="s">
        <v>894</v>
      </c>
      <c r="E752" t="str">
        <f t="shared" si="11"/>
        <v>群馬県太田市六千石町</v>
      </c>
    </row>
    <row r="753" spans="1:5">
      <c r="A753">
        <v>3730031</v>
      </c>
      <c r="B753" t="s">
        <v>191</v>
      </c>
      <c r="C753" t="s">
        <v>762</v>
      </c>
      <c r="D753" t="s">
        <v>895</v>
      </c>
      <c r="E753" t="str">
        <f t="shared" si="11"/>
        <v>群馬県太田市脇屋町</v>
      </c>
    </row>
    <row r="754" spans="1:5">
      <c r="A754">
        <v>3780000</v>
      </c>
      <c r="B754" t="s">
        <v>191</v>
      </c>
      <c r="C754" t="s">
        <v>896</v>
      </c>
      <c r="D754" t="s">
        <v>193</v>
      </c>
      <c r="E754" t="str">
        <f t="shared" si="11"/>
        <v>群馬県沼田市以下に掲載がない場合</v>
      </c>
    </row>
    <row r="755" spans="1:5">
      <c r="A755">
        <v>3780076</v>
      </c>
      <c r="B755" t="s">
        <v>191</v>
      </c>
      <c r="C755" t="s">
        <v>896</v>
      </c>
      <c r="D755" t="s">
        <v>897</v>
      </c>
      <c r="E755" t="str">
        <f t="shared" si="11"/>
        <v>群馬県沼田市秋塚町</v>
      </c>
    </row>
    <row r="756" spans="1:5">
      <c r="A756">
        <v>3780077</v>
      </c>
      <c r="B756" t="s">
        <v>191</v>
      </c>
      <c r="C756" t="s">
        <v>896</v>
      </c>
      <c r="D756" t="s">
        <v>898</v>
      </c>
      <c r="E756" t="str">
        <f t="shared" si="11"/>
        <v>群馬県沼田市石墨町</v>
      </c>
    </row>
    <row r="757" spans="1:5">
      <c r="A757">
        <v>3780035</v>
      </c>
      <c r="B757" t="s">
        <v>191</v>
      </c>
      <c r="C757" t="s">
        <v>896</v>
      </c>
      <c r="D757" t="s">
        <v>899</v>
      </c>
      <c r="E757" t="str">
        <f t="shared" si="11"/>
        <v>群馬県沼田市井土上町</v>
      </c>
    </row>
    <row r="758" spans="1:5">
      <c r="A758">
        <v>3780025</v>
      </c>
      <c r="B758" t="s">
        <v>191</v>
      </c>
      <c r="C758" t="s">
        <v>896</v>
      </c>
      <c r="D758" t="s">
        <v>213</v>
      </c>
      <c r="E758" t="str">
        <f t="shared" si="11"/>
        <v>群馬県沼田市今井町</v>
      </c>
    </row>
    <row r="759" spans="1:5">
      <c r="A759">
        <v>3780021</v>
      </c>
      <c r="B759" t="s">
        <v>191</v>
      </c>
      <c r="C759" t="s">
        <v>896</v>
      </c>
      <c r="D759" t="s">
        <v>900</v>
      </c>
      <c r="E759" t="str">
        <f t="shared" si="11"/>
        <v>群馬県沼田市岩本町</v>
      </c>
    </row>
    <row r="760" spans="1:5">
      <c r="A760">
        <v>3780031</v>
      </c>
      <c r="B760" t="s">
        <v>191</v>
      </c>
      <c r="C760" t="s">
        <v>896</v>
      </c>
      <c r="D760" t="s">
        <v>901</v>
      </c>
      <c r="E760" t="str">
        <f t="shared" si="11"/>
        <v>群馬県沼田市薄根町</v>
      </c>
    </row>
    <row r="761" spans="1:5">
      <c r="A761">
        <v>3780068</v>
      </c>
      <c r="B761" t="s">
        <v>191</v>
      </c>
      <c r="C761" t="s">
        <v>896</v>
      </c>
      <c r="D761" t="s">
        <v>902</v>
      </c>
      <c r="E761" t="str">
        <f t="shared" si="11"/>
        <v>群馬県沼田市宇楚井町</v>
      </c>
    </row>
    <row r="762" spans="1:5">
      <c r="A762">
        <v>3780067</v>
      </c>
      <c r="B762" t="s">
        <v>191</v>
      </c>
      <c r="C762" t="s">
        <v>896</v>
      </c>
      <c r="D762" t="s">
        <v>903</v>
      </c>
      <c r="E762" t="str">
        <f t="shared" si="11"/>
        <v>群馬県沼田市大釜町</v>
      </c>
    </row>
    <row r="763" spans="1:5">
      <c r="A763">
        <v>3780061</v>
      </c>
      <c r="B763" t="s">
        <v>191</v>
      </c>
      <c r="C763" t="s">
        <v>896</v>
      </c>
      <c r="D763" t="s">
        <v>904</v>
      </c>
      <c r="E763" t="str">
        <f t="shared" si="11"/>
        <v>群馬県沼田市岡谷町</v>
      </c>
    </row>
    <row r="764" spans="1:5">
      <c r="A764">
        <v>3780034</v>
      </c>
      <c r="B764" t="s">
        <v>191</v>
      </c>
      <c r="C764" t="s">
        <v>896</v>
      </c>
      <c r="D764" t="s">
        <v>905</v>
      </c>
      <c r="E764" t="str">
        <f t="shared" si="11"/>
        <v>群馬県沼田市恩田町</v>
      </c>
    </row>
    <row r="765" spans="1:5">
      <c r="A765">
        <v>3780018</v>
      </c>
      <c r="B765" t="s">
        <v>191</v>
      </c>
      <c r="C765" t="s">
        <v>896</v>
      </c>
      <c r="D765" t="s">
        <v>401</v>
      </c>
      <c r="E765" t="str">
        <f t="shared" si="11"/>
        <v>群馬県沼田市鍛冶町</v>
      </c>
    </row>
    <row r="766" spans="1:5">
      <c r="A766">
        <v>3780026</v>
      </c>
      <c r="B766" t="s">
        <v>191</v>
      </c>
      <c r="C766" t="s">
        <v>896</v>
      </c>
      <c r="D766" t="s">
        <v>906</v>
      </c>
      <c r="E766" t="str">
        <f t="shared" si="11"/>
        <v>群馬県沼田市上川田町</v>
      </c>
    </row>
    <row r="767" spans="1:5">
      <c r="A767">
        <v>3780003</v>
      </c>
      <c r="B767" t="s">
        <v>191</v>
      </c>
      <c r="C767" t="s">
        <v>896</v>
      </c>
      <c r="D767" t="s">
        <v>907</v>
      </c>
      <c r="E767" t="str">
        <f t="shared" si="11"/>
        <v>群馬県沼田市上久屋町</v>
      </c>
    </row>
    <row r="768" spans="1:5">
      <c r="A768">
        <v>3780011</v>
      </c>
      <c r="B768" t="s">
        <v>191</v>
      </c>
      <c r="C768" t="s">
        <v>896</v>
      </c>
      <c r="D768" t="s">
        <v>908</v>
      </c>
      <c r="E768" t="str">
        <f t="shared" si="11"/>
        <v>群馬県沼田市上沼須町</v>
      </c>
    </row>
    <row r="769" spans="1:5">
      <c r="A769">
        <v>3780047</v>
      </c>
      <c r="B769" t="s">
        <v>191</v>
      </c>
      <c r="C769" t="s">
        <v>896</v>
      </c>
      <c r="D769" t="s">
        <v>909</v>
      </c>
      <c r="E769" t="str">
        <f t="shared" si="11"/>
        <v>群馬県沼田市上之町</v>
      </c>
    </row>
    <row r="770" spans="1:5">
      <c r="A770">
        <v>3780051</v>
      </c>
      <c r="B770" t="s">
        <v>191</v>
      </c>
      <c r="C770" t="s">
        <v>896</v>
      </c>
      <c r="D770" t="s">
        <v>910</v>
      </c>
      <c r="E770" t="str">
        <f t="shared" si="11"/>
        <v>群馬県沼田市上原町</v>
      </c>
    </row>
    <row r="771" spans="1:5">
      <c r="A771">
        <v>3780071</v>
      </c>
      <c r="B771" t="s">
        <v>191</v>
      </c>
      <c r="C771" t="s">
        <v>896</v>
      </c>
      <c r="D771" t="s">
        <v>911</v>
      </c>
      <c r="E771" t="str">
        <f t="shared" ref="E771:E834" si="12">_xlfn.TEXTJOIN(,,B771,C771,D771)</f>
        <v>群馬県沼田市上発知町</v>
      </c>
    </row>
    <row r="772" spans="1:5">
      <c r="A772">
        <v>3780005</v>
      </c>
      <c r="B772" t="s">
        <v>191</v>
      </c>
      <c r="C772" t="s">
        <v>896</v>
      </c>
      <c r="D772" t="s">
        <v>912</v>
      </c>
      <c r="E772" t="str">
        <f t="shared" si="12"/>
        <v>群馬県沼田市久屋原町</v>
      </c>
    </row>
    <row r="773" spans="1:5">
      <c r="A773">
        <v>3780045</v>
      </c>
      <c r="B773" t="s">
        <v>191</v>
      </c>
      <c r="C773" t="s">
        <v>896</v>
      </c>
      <c r="D773" t="s">
        <v>913</v>
      </c>
      <c r="E773" t="str">
        <f t="shared" si="12"/>
        <v>群馬県沼田市材木町</v>
      </c>
    </row>
    <row r="774" spans="1:5">
      <c r="A774">
        <v>3780014</v>
      </c>
      <c r="B774" t="s">
        <v>191</v>
      </c>
      <c r="C774" t="s">
        <v>896</v>
      </c>
      <c r="D774" t="s">
        <v>437</v>
      </c>
      <c r="E774" t="str">
        <f t="shared" si="12"/>
        <v>群馬県沼田市栄町</v>
      </c>
    </row>
    <row r="775" spans="1:5">
      <c r="A775">
        <v>3780052</v>
      </c>
      <c r="B775" t="s">
        <v>191</v>
      </c>
      <c r="C775" t="s">
        <v>896</v>
      </c>
      <c r="D775" t="s">
        <v>914</v>
      </c>
      <c r="E775" t="str">
        <f t="shared" si="12"/>
        <v>群馬県沼田市桜町</v>
      </c>
    </row>
    <row r="776" spans="1:5">
      <c r="A776">
        <v>3780023</v>
      </c>
      <c r="B776" t="s">
        <v>191</v>
      </c>
      <c r="C776" t="s">
        <v>896</v>
      </c>
      <c r="D776" t="s">
        <v>915</v>
      </c>
      <c r="E776" t="str">
        <f t="shared" si="12"/>
        <v>群馬県沼田市篠尾町</v>
      </c>
    </row>
    <row r="777" spans="1:5">
      <c r="A777">
        <v>3780078</v>
      </c>
      <c r="B777" t="s">
        <v>191</v>
      </c>
      <c r="C777" t="s">
        <v>896</v>
      </c>
      <c r="D777" t="s">
        <v>916</v>
      </c>
      <c r="E777" t="str">
        <f t="shared" si="12"/>
        <v>群馬県沼田市佐山町</v>
      </c>
    </row>
    <row r="778" spans="1:5">
      <c r="A778">
        <v>3780016</v>
      </c>
      <c r="B778" t="s">
        <v>191</v>
      </c>
      <c r="C778" t="s">
        <v>896</v>
      </c>
      <c r="D778" t="s">
        <v>917</v>
      </c>
      <c r="E778" t="str">
        <f t="shared" si="12"/>
        <v>群馬県沼田市清水町</v>
      </c>
    </row>
    <row r="779" spans="1:5">
      <c r="A779">
        <v>3780024</v>
      </c>
      <c r="B779" t="s">
        <v>191</v>
      </c>
      <c r="C779" t="s">
        <v>896</v>
      </c>
      <c r="D779" t="s">
        <v>918</v>
      </c>
      <c r="E779" t="str">
        <f t="shared" si="12"/>
        <v>群馬県沼田市下川田町</v>
      </c>
    </row>
    <row r="780" spans="1:5">
      <c r="A780">
        <v>3780004</v>
      </c>
      <c r="B780" t="s">
        <v>191</v>
      </c>
      <c r="C780" t="s">
        <v>896</v>
      </c>
      <c r="D780" t="s">
        <v>919</v>
      </c>
      <c r="E780" t="str">
        <f t="shared" si="12"/>
        <v>群馬県沼田市下久屋町</v>
      </c>
    </row>
    <row r="781" spans="1:5">
      <c r="A781">
        <v>3780063</v>
      </c>
      <c r="B781" t="s">
        <v>191</v>
      </c>
      <c r="C781" t="s">
        <v>896</v>
      </c>
      <c r="D781" t="s">
        <v>920</v>
      </c>
      <c r="E781" t="str">
        <f t="shared" si="12"/>
        <v>群馬県沼田市下沼田町</v>
      </c>
    </row>
    <row r="782" spans="1:5">
      <c r="A782">
        <v>3780044</v>
      </c>
      <c r="B782" t="s">
        <v>191</v>
      </c>
      <c r="C782" t="s">
        <v>896</v>
      </c>
      <c r="D782" t="s">
        <v>921</v>
      </c>
      <c r="E782" t="str">
        <f t="shared" si="12"/>
        <v>群馬県沼田市下之町</v>
      </c>
    </row>
    <row r="783" spans="1:5">
      <c r="A783">
        <v>3780074</v>
      </c>
      <c r="B783" t="s">
        <v>191</v>
      </c>
      <c r="C783" t="s">
        <v>896</v>
      </c>
      <c r="D783" t="s">
        <v>922</v>
      </c>
      <c r="E783" t="str">
        <f t="shared" si="12"/>
        <v>群馬県沼田市下発知町</v>
      </c>
    </row>
    <row r="784" spans="1:5">
      <c r="A784">
        <v>3780033</v>
      </c>
      <c r="B784" t="s">
        <v>191</v>
      </c>
      <c r="C784" t="s">
        <v>896</v>
      </c>
      <c r="D784" t="s">
        <v>461</v>
      </c>
      <c r="E784" t="str">
        <f t="shared" si="12"/>
        <v>群馬県沼田市白岩町</v>
      </c>
    </row>
    <row r="785" spans="1:5">
      <c r="A785">
        <v>3780123</v>
      </c>
      <c r="B785" t="s">
        <v>191</v>
      </c>
      <c r="C785" t="s">
        <v>896</v>
      </c>
      <c r="D785" t="s">
        <v>923</v>
      </c>
      <c r="E785" t="str">
        <f t="shared" si="12"/>
        <v>群馬県沼田市白沢町岩室</v>
      </c>
    </row>
    <row r="786" spans="1:5">
      <c r="A786">
        <v>3780124</v>
      </c>
      <c r="B786" t="s">
        <v>191</v>
      </c>
      <c r="C786" t="s">
        <v>896</v>
      </c>
      <c r="D786" t="s">
        <v>924</v>
      </c>
      <c r="E786" t="str">
        <f t="shared" si="12"/>
        <v>群馬県沼田市白沢町尾合</v>
      </c>
    </row>
    <row r="787" spans="1:5">
      <c r="A787">
        <v>3780126</v>
      </c>
      <c r="B787" t="s">
        <v>191</v>
      </c>
      <c r="C787" t="s">
        <v>896</v>
      </c>
      <c r="D787" t="s">
        <v>925</v>
      </c>
      <c r="E787" t="str">
        <f t="shared" si="12"/>
        <v>群馬県沼田市白沢町上古語父</v>
      </c>
    </row>
    <row r="788" spans="1:5">
      <c r="A788">
        <v>3780127</v>
      </c>
      <c r="B788" t="s">
        <v>191</v>
      </c>
      <c r="C788" t="s">
        <v>896</v>
      </c>
      <c r="D788" t="s">
        <v>926</v>
      </c>
      <c r="E788" t="str">
        <f t="shared" si="12"/>
        <v>群馬県沼田市白沢町下古語父</v>
      </c>
    </row>
    <row r="789" spans="1:5">
      <c r="A789">
        <v>3780121</v>
      </c>
      <c r="B789" t="s">
        <v>191</v>
      </c>
      <c r="C789" t="s">
        <v>896</v>
      </c>
      <c r="D789" t="s">
        <v>927</v>
      </c>
      <c r="E789" t="str">
        <f t="shared" si="12"/>
        <v>群馬県沼田市白沢町高平</v>
      </c>
    </row>
    <row r="790" spans="1:5">
      <c r="A790">
        <v>3780122</v>
      </c>
      <c r="B790" t="s">
        <v>191</v>
      </c>
      <c r="C790" t="s">
        <v>896</v>
      </c>
      <c r="D790" t="s">
        <v>928</v>
      </c>
      <c r="E790" t="str">
        <f t="shared" si="12"/>
        <v>群馬県沼田市白沢町生枝</v>
      </c>
    </row>
    <row r="791" spans="1:5">
      <c r="A791">
        <v>3780125</v>
      </c>
      <c r="B791" t="s">
        <v>191</v>
      </c>
      <c r="C791" t="s">
        <v>896</v>
      </c>
      <c r="D791" t="s">
        <v>929</v>
      </c>
      <c r="E791" t="str">
        <f t="shared" si="12"/>
        <v>群馬県沼田市白沢町平出</v>
      </c>
    </row>
    <row r="792" spans="1:5">
      <c r="A792">
        <v>3780013</v>
      </c>
      <c r="B792" t="s">
        <v>191</v>
      </c>
      <c r="C792" t="s">
        <v>896</v>
      </c>
      <c r="D792" t="s">
        <v>469</v>
      </c>
      <c r="E792" t="str">
        <f t="shared" si="12"/>
        <v>群馬県沼田市新町</v>
      </c>
    </row>
    <row r="793" spans="1:5">
      <c r="A793">
        <v>3780032</v>
      </c>
      <c r="B793" t="s">
        <v>191</v>
      </c>
      <c r="C793" t="s">
        <v>896</v>
      </c>
      <c r="D793" t="s">
        <v>930</v>
      </c>
      <c r="E793" t="str">
        <f t="shared" si="12"/>
        <v>群馬県沼田市硯田町</v>
      </c>
    </row>
    <row r="794" spans="1:5">
      <c r="A794">
        <v>3780064</v>
      </c>
      <c r="B794" t="s">
        <v>191</v>
      </c>
      <c r="C794" t="s">
        <v>896</v>
      </c>
      <c r="D794" t="s">
        <v>931</v>
      </c>
      <c r="E794" t="str">
        <f t="shared" si="12"/>
        <v>群馬県沼田市善桂寺町</v>
      </c>
    </row>
    <row r="795" spans="1:5">
      <c r="A795">
        <v>3780056</v>
      </c>
      <c r="B795" t="s">
        <v>191</v>
      </c>
      <c r="C795" t="s">
        <v>896</v>
      </c>
      <c r="D795" t="s">
        <v>932</v>
      </c>
      <c r="E795" t="str">
        <f t="shared" si="12"/>
        <v>群馬県沼田市高橋場町</v>
      </c>
    </row>
    <row r="796" spans="1:5">
      <c r="A796">
        <v>3780015</v>
      </c>
      <c r="B796" t="s">
        <v>191</v>
      </c>
      <c r="C796" t="s">
        <v>896</v>
      </c>
      <c r="D796" t="s">
        <v>933</v>
      </c>
      <c r="E796" t="str">
        <f t="shared" si="12"/>
        <v>群馬県沼田市戸鹿野町</v>
      </c>
    </row>
    <row r="797" spans="1:5">
      <c r="A797">
        <v>3780001</v>
      </c>
      <c r="B797" t="s">
        <v>191</v>
      </c>
      <c r="C797" t="s">
        <v>896</v>
      </c>
      <c r="D797" t="s">
        <v>934</v>
      </c>
      <c r="E797" t="str">
        <f t="shared" si="12"/>
        <v>群馬県沼田市戸神町</v>
      </c>
    </row>
    <row r="798" spans="1:5">
      <c r="A798">
        <v>3780314</v>
      </c>
      <c r="B798" t="s">
        <v>191</v>
      </c>
      <c r="C798" t="s">
        <v>896</v>
      </c>
      <c r="D798" t="s">
        <v>935</v>
      </c>
      <c r="E798" t="str">
        <f t="shared" si="12"/>
        <v>群馬県沼田市利根町青木</v>
      </c>
    </row>
    <row r="799" spans="1:5">
      <c r="A799">
        <v>3780305</v>
      </c>
      <c r="B799" t="s">
        <v>191</v>
      </c>
      <c r="C799" t="s">
        <v>896</v>
      </c>
      <c r="D799" t="s">
        <v>936</v>
      </c>
      <c r="E799" t="str">
        <f t="shared" si="12"/>
        <v>群馬県沼田市利根町穴原</v>
      </c>
    </row>
    <row r="800" spans="1:5">
      <c r="A800">
        <v>3780326</v>
      </c>
      <c r="B800" t="s">
        <v>191</v>
      </c>
      <c r="C800" t="s">
        <v>896</v>
      </c>
      <c r="D800" t="s">
        <v>937</v>
      </c>
      <c r="E800" t="str">
        <f t="shared" si="12"/>
        <v>群馬県沼田市利根町石戸新田</v>
      </c>
    </row>
    <row r="801" spans="1:5">
      <c r="A801">
        <v>3780322</v>
      </c>
      <c r="B801" t="s">
        <v>191</v>
      </c>
      <c r="C801" t="s">
        <v>896</v>
      </c>
      <c r="D801" t="s">
        <v>938</v>
      </c>
      <c r="E801" t="str">
        <f t="shared" si="12"/>
        <v>群馬県沼田市利根町老神</v>
      </c>
    </row>
    <row r="802" spans="1:5">
      <c r="A802">
        <v>3780323</v>
      </c>
      <c r="B802" t="s">
        <v>191</v>
      </c>
      <c r="C802" t="s">
        <v>896</v>
      </c>
      <c r="D802" t="s">
        <v>939</v>
      </c>
      <c r="E802" t="str">
        <f t="shared" si="12"/>
        <v>群馬県沼田市利根町大原</v>
      </c>
    </row>
    <row r="803" spans="1:5">
      <c r="A803">
        <v>3780304</v>
      </c>
      <c r="B803" t="s">
        <v>191</v>
      </c>
      <c r="C803" t="s">
        <v>896</v>
      </c>
      <c r="D803" t="s">
        <v>940</v>
      </c>
      <c r="E803" t="str">
        <f t="shared" si="12"/>
        <v>群馬県沼田市利根町大楊</v>
      </c>
    </row>
    <row r="804" spans="1:5">
      <c r="A804">
        <v>3780303</v>
      </c>
      <c r="B804" t="s">
        <v>191</v>
      </c>
      <c r="C804" t="s">
        <v>896</v>
      </c>
      <c r="D804" t="s">
        <v>941</v>
      </c>
      <c r="E804" t="str">
        <f t="shared" si="12"/>
        <v>群馬県沼田市利根町追貝</v>
      </c>
    </row>
    <row r="805" spans="1:5">
      <c r="A805">
        <v>3780307</v>
      </c>
      <c r="B805" t="s">
        <v>191</v>
      </c>
      <c r="C805" t="s">
        <v>896</v>
      </c>
      <c r="D805" t="s">
        <v>942</v>
      </c>
      <c r="E805" t="str">
        <f t="shared" si="12"/>
        <v>群馬県沼田市利根町柿平</v>
      </c>
    </row>
    <row r="806" spans="1:5">
      <c r="A806">
        <v>3780311</v>
      </c>
      <c r="B806" t="s">
        <v>191</v>
      </c>
      <c r="C806" t="s">
        <v>896</v>
      </c>
      <c r="D806" t="s">
        <v>943</v>
      </c>
      <c r="E806" t="str">
        <f t="shared" si="12"/>
        <v>群馬県沼田市利根町小松</v>
      </c>
    </row>
    <row r="807" spans="1:5">
      <c r="A807">
        <v>3780315</v>
      </c>
      <c r="B807" t="s">
        <v>191</v>
      </c>
      <c r="C807" t="s">
        <v>896</v>
      </c>
      <c r="D807" t="s">
        <v>944</v>
      </c>
      <c r="E807" t="str">
        <f t="shared" si="12"/>
        <v>群馬県沼田市利根町砂川</v>
      </c>
    </row>
    <row r="808" spans="1:5">
      <c r="A808">
        <v>3780324</v>
      </c>
      <c r="B808" t="s">
        <v>191</v>
      </c>
      <c r="C808" t="s">
        <v>896</v>
      </c>
      <c r="D808" t="s">
        <v>945</v>
      </c>
      <c r="E808" t="str">
        <f t="shared" si="12"/>
        <v>群馬県沼田市利根町園原</v>
      </c>
    </row>
    <row r="809" spans="1:5">
      <c r="A809">
        <v>3780321</v>
      </c>
      <c r="B809" t="s">
        <v>191</v>
      </c>
      <c r="C809" t="s">
        <v>896</v>
      </c>
      <c r="D809" t="s">
        <v>946</v>
      </c>
      <c r="E809" t="str">
        <f t="shared" si="12"/>
        <v>群馬県沼田市利根町高戸谷</v>
      </c>
    </row>
    <row r="810" spans="1:5">
      <c r="A810">
        <v>3780317</v>
      </c>
      <c r="B810" t="s">
        <v>191</v>
      </c>
      <c r="C810" t="s">
        <v>896</v>
      </c>
      <c r="D810" t="s">
        <v>947</v>
      </c>
      <c r="E810" t="str">
        <f t="shared" si="12"/>
        <v>群馬県沼田市利根町多那</v>
      </c>
    </row>
    <row r="811" spans="1:5">
      <c r="A811">
        <v>3780302</v>
      </c>
      <c r="B811" t="s">
        <v>191</v>
      </c>
      <c r="C811" t="s">
        <v>896</v>
      </c>
      <c r="D811" t="s">
        <v>948</v>
      </c>
      <c r="E811" t="str">
        <f t="shared" si="12"/>
        <v>群馬県沼田市利根町千鳥</v>
      </c>
    </row>
    <row r="812" spans="1:5">
      <c r="A812">
        <v>3780316</v>
      </c>
      <c r="B812" t="s">
        <v>191</v>
      </c>
      <c r="C812" t="s">
        <v>896</v>
      </c>
      <c r="D812" t="s">
        <v>949</v>
      </c>
      <c r="E812" t="str">
        <f t="shared" si="12"/>
        <v>群馬県沼田市利根町二本松</v>
      </c>
    </row>
    <row r="813" spans="1:5">
      <c r="A813">
        <v>3780312</v>
      </c>
      <c r="B813" t="s">
        <v>191</v>
      </c>
      <c r="C813" t="s">
        <v>896</v>
      </c>
      <c r="D813" t="s">
        <v>950</v>
      </c>
      <c r="E813" t="str">
        <f t="shared" si="12"/>
        <v>群馬県沼田市利根町根利</v>
      </c>
    </row>
    <row r="814" spans="1:5">
      <c r="A814">
        <v>3780313</v>
      </c>
      <c r="B814" t="s">
        <v>191</v>
      </c>
      <c r="C814" t="s">
        <v>896</v>
      </c>
      <c r="D814" t="s">
        <v>951</v>
      </c>
      <c r="E814" t="str">
        <f t="shared" si="12"/>
        <v>群馬県沼田市利根町日影南郷</v>
      </c>
    </row>
    <row r="815" spans="1:5">
      <c r="A815">
        <v>3780306</v>
      </c>
      <c r="B815" t="s">
        <v>191</v>
      </c>
      <c r="C815" t="s">
        <v>896</v>
      </c>
      <c r="D815" t="s">
        <v>952</v>
      </c>
      <c r="E815" t="str">
        <f t="shared" si="12"/>
        <v>群馬県沼田市利根町日向南郷</v>
      </c>
    </row>
    <row r="816" spans="1:5">
      <c r="A816">
        <v>3780301</v>
      </c>
      <c r="B816" t="s">
        <v>191</v>
      </c>
      <c r="C816" t="s">
        <v>896</v>
      </c>
      <c r="D816" t="s">
        <v>953</v>
      </c>
      <c r="E816" t="str">
        <f t="shared" si="12"/>
        <v>群馬県沼田市利根町平川</v>
      </c>
    </row>
    <row r="817" spans="1:5">
      <c r="A817">
        <v>3780325</v>
      </c>
      <c r="B817" t="s">
        <v>191</v>
      </c>
      <c r="C817" t="s">
        <v>896</v>
      </c>
      <c r="D817" t="s">
        <v>954</v>
      </c>
      <c r="E817" t="str">
        <f t="shared" si="12"/>
        <v>群馬県沼田市利根町輪組</v>
      </c>
    </row>
    <row r="818" spans="1:5">
      <c r="A818">
        <v>3780072</v>
      </c>
      <c r="B818" t="s">
        <v>191</v>
      </c>
      <c r="C818" t="s">
        <v>896</v>
      </c>
      <c r="D818" t="s">
        <v>955</v>
      </c>
      <c r="E818" t="str">
        <f t="shared" si="12"/>
        <v>群馬県沼田市中発知町</v>
      </c>
    </row>
    <row r="819" spans="1:5">
      <c r="A819">
        <v>3780048</v>
      </c>
      <c r="B819" t="s">
        <v>191</v>
      </c>
      <c r="C819" t="s">
        <v>896</v>
      </c>
      <c r="D819" t="s">
        <v>727</v>
      </c>
      <c r="E819" t="str">
        <f t="shared" si="12"/>
        <v>群馬県沼田市中町</v>
      </c>
    </row>
    <row r="820" spans="1:5">
      <c r="A820">
        <v>3780075</v>
      </c>
      <c r="B820" t="s">
        <v>191</v>
      </c>
      <c r="C820" t="s">
        <v>896</v>
      </c>
      <c r="D820" t="s">
        <v>956</v>
      </c>
      <c r="E820" t="str">
        <f t="shared" si="12"/>
        <v>群馬県沼田市奈良町</v>
      </c>
    </row>
    <row r="821" spans="1:5">
      <c r="A821">
        <v>3780042</v>
      </c>
      <c r="B821" t="s">
        <v>191</v>
      </c>
      <c r="C821" t="s">
        <v>896</v>
      </c>
      <c r="D821" t="s">
        <v>957</v>
      </c>
      <c r="E821" t="str">
        <f t="shared" si="12"/>
        <v>群馬県沼田市西倉内町</v>
      </c>
    </row>
    <row r="822" spans="1:5">
      <c r="A822">
        <v>3780054</v>
      </c>
      <c r="B822" t="s">
        <v>191</v>
      </c>
      <c r="C822" t="s">
        <v>896</v>
      </c>
      <c r="D822" t="s">
        <v>958</v>
      </c>
      <c r="E822" t="str">
        <f t="shared" si="12"/>
        <v>群馬県沼田市西原新町</v>
      </c>
    </row>
    <row r="823" spans="1:5">
      <c r="A823">
        <v>3780012</v>
      </c>
      <c r="B823" t="s">
        <v>191</v>
      </c>
      <c r="C823" t="s">
        <v>896</v>
      </c>
      <c r="D823" t="s">
        <v>959</v>
      </c>
      <c r="E823" t="str">
        <f t="shared" si="12"/>
        <v>群馬県沼田市沼須町</v>
      </c>
    </row>
    <row r="824" spans="1:5">
      <c r="A824">
        <v>3780046</v>
      </c>
      <c r="B824" t="s">
        <v>191</v>
      </c>
      <c r="C824" t="s">
        <v>896</v>
      </c>
      <c r="D824" t="s">
        <v>960</v>
      </c>
      <c r="E824" t="str">
        <f t="shared" si="12"/>
        <v>群馬県沼田市馬喰町</v>
      </c>
    </row>
    <row r="825" spans="1:5">
      <c r="A825">
        <v>3780066</v>
      </c>
      <c r="B825" t="s">
        <v>191</v>
      </c>
      <c r="C825" t="s">
        <v>896</v>
      </c>
      <c r="D825" t="s">
        <v>961</v>
      </c>
      <c r="E825" t="str">
        <f t="shared" si="12"/>
        <v>群馬県沼田市原町</v>
      </c>
    </row>
    <row r="826" spans="1:5">
      <c r="A826">
        <v>3780041</v>
      </c>
      <c r="B826" t="s">
        <v>191</v>
      </c>
      <c r="C826" t="s">
        <v>896</v>
      </c>
      <c r="D826" t="s">
        <v>962</v>
      </c>
      <c r="E826" t="str">
        <f t="shared" si="12"/>
        <v>群馬県沼田市榛名町</v>
      </c>
    </row>
    <row r="827" spans="1:5">
      <c r="A827">
        <v>3780043</v>
      </c>
      <c r="B827" t="s">
        <v>191</v>
      </c>
      <c r="C827" t="s">
        <v>896</v>
      </c>
      <c r="D827" t="s">
        <v>963</v>
      </c>
      <c r="E827" t="str">
        <f t="shared" si="12"/>
        <v>群馬県沼田市東倉内町</v>
      </c>
    </row>
    <row r="828" spans="1:5">
      <c r="A828">
        <v>3780053</v>
      </c>
      <c r="B828" t="s">
        <v>191</v>
      </c>
      <c r="C828" t="s">
        <v>896</v>
      </c>
      <c r="D828" t="s">
        <v>964</v>
      </c>
      <c r="E828" t="str">
        <f t="shared" si="12"/>
        <v>群馬県沼田市東原新町</v>
      </c>
    </row>
    <row r="829" spans="1:5">
      <c r="A829">
        <v>3780017</v>
      </c>
      <c r="B829" t="s">
        <v>191</v>
      </c>
      <c r="C829" t="s">
        <v>896</v>
      </c>
      <c r="D829" t="s">
        <v>965</v>
      </c>
      <c r="E829" t="str">
        <f t="shared" si="12"/>
        <v>群馬県沼田市坊新田町</v>
      </c>
    </row>
    <row r="830" spans="1:5">
      <c r="A830">
        <v>3780073</v>
      </c>
      <c r="B830" t="s">
        <v>191</v>
      </c>
      <c r="C830" t="s">
        <v>896</v>
      </c>
      <c r="D830" t="s">
        <v>966</v>
      </c>
      <c r="E830" t="str">
        <f t="shared" si="12"/>
        <v>群馬県沼田市発知新田町</v>
      </c>
    </row>
    <row r="831" spans="1:5">
      <c r="A831">
        <v>3780065</v>
      </c>
      <c r="B831" t="s">
        <v>191</v>
      </c>
      <c r="C831" t="s">
        <v>896</v>
      </c>
      <c r="D831" t="s">
        <v>967</v>
      </c>
      <c r="E831" t="str">
        <f t="shared" si="12"/>
        <v>群馬県沼田市堀廻町</v>
      </c>
    </row>
    <row r="832" spans="1:5">
      <c r="A832">
        <v>3780062</v>
      </c>
      <c r="B832" t="s">
        <v>191</v>
      </c>
      <c r="C832" t="s">
        <v>896</v>
      </c>
      <c r="D832" t="s">
        <v>968</v>
      </c>
      <c r="E832" t="str">
        <f t="shared" si="12"/>
        <v>群馬県沼田市町田町</v>
      </c>
    </row>
    <row r="833" spans="1:5">
      <c r="A833">
        <v>3780022</v>
      </c>
      <c r="B833" t="s">
        <v>191</v>
      </c>
      <c r="C833" t="s">
        <v>896</v>
      </c>
      <c r="D833" t="s">
        <v>969</v>
      </c>
      <c r="E833" t="str">
        <f t="shared" si="12"/>
        <v>群馬県沼田市屋形原町</v>
      </c>
    </row>
    <row r="834" spans="1:5">
      <c r="A834">
        <v>3780055</v>
      </c>
      <c r="B834" t="s">
        <v>191</v>
      </c>
      <c r="C834" t="s">
        <v>896</v>
      </c>
      <c r="D834" t="s">
        <v>970</v>
      </c>
      <c r="E834" t="str">
        <f t="shared" si="12"/>
        <v>群馬県沼田市柳町</v>
      </c>
    </row>
    <row r="835" spans="1:5">
      <c r="A835">
        <v>3780002</v>
      </c>
      <c r="B835" t="s">
        <v>191</v>
      </c>
      <c r="C835" t="s">
        <v>896</v>
      </c>
      <c r="D835" t="s">
        <v>971</v>
      </c>
      <c r="E835" t="str">
        <f t="shared" ref="E835:E898" si="13">_xlfn.TEXTJOIN(,,B835,C835,D835)</f>
        <v>群馬県沼田市横塚町</v>
      </c>
    </row>
    <row r="836" spans="1:5">
      <c r="A836">
        <v>3740000</v>
      </c>
      <c r="B836" t="s">
        <v>191</v>
      </c>
      <c r="C836" t="s">
        <v>972</v>
      </c>
      <c r="D836" t="s">
        <v>193</v>
      </c>
      <c r="E836" t="str">
        <f t="shared" si="13"/>
        <v>群馬県館林市以下に掲載がない場合</v>
      </c>
    </row>
    <row r="837" spans="1:5">
      <c r="A837">
        <v>3740035</v>
      </c>
      <c r="B837" t="s">
        <v>191</v>
      </c>
      <c r="C837" t="s">
        <v>972</v>
      </c>
      <c r="D837" t="s">
        <v>196</v>
      </c>
      <c r="E837" t="str">
        <f t="shared" si="13"/>
        <v>群馬県館林市青柳町</v>
      </c>
    </row>
    <row r="838" spans="1:5">
      <c r="A838">
        <v>3740053</v>
      </c>
      <c r="B838" t="s">
        <v>191</v>
      </c>
      <c r="C838" t="s">
        <v>972</v>
      </c>
      <c r="D838" t="s">
        <v>973</v>
      </c>
      <c r="E838" t="str">
        <f t="shared" si="13"/>
        <v>群馬県館林市赤土町</v>
      </c>
    </row>
    <row r="839" spans="1:5">
      <c r="A839">
        <v>3740013</v>
      </c>
      <c r="B839" t="s">
        <v>191</v>
      </c>
      <c r="C839" t="s">
        <v>972</v>
      </c>
      <c r="D839" t="s">
        <v>974</v>
      </c>
      <c r="E839" t="str">
        <f t="shared" si="13"/>
        <v>群馬県館林市赤生田町</v>
      </c>
    </row>
    <row r="840" spans="1:5">
      <c r="A840">
        <v>3740014</v>
      </c>
      <c r="B840" t="s">
        <v>191</v>
      </c>
      <c r="C840" t="s">
        <v>972</v>
      </c>
      <c r="D840" t="s">
        <v>975</v>
      </c>
      <c r="E840" t="str">
        <f t="shared" si="13"/>
        <v>群馬県館林市赤生田本町</v>
      </c>
    </row>
    <row r="841" spans="1:5">
      <c r="A841">
        <v>3740063</v>
      </c>
      <c r="B841" t="s">
        <v>191</v>
      </c>
      <c r="C841" t="s">
        <v>972</v>
      </c>
      <c r="D841" t="s">
        <v>199</v>
      </c>
      <c r="E841" t="str">
        <f t="shared" si="13"/>
        <v>群馬県館林市朝日町</v>
      </c>
    </row>
    <row r="842" spans="1:5">
      <c r="A842">
        <v>3740073</v>
      </c>
      <c r="B842" t="s">
        <v>191</v>
      </c>
      <c r="C842" t="s">
        <v>972</v>
      </c>
      <c r="D842" t="s">
        <v>976</v>
      </c>
      <c r="E842" t="str">
        <f t="shared" si="13"/>
        <v>群馬県館林市足次町</v>
      </c>
    </row>
    <row r="843" spans="1:5">
      <c r="A843">
        <v>3740045</v>
      </c>
      <c r="B843" t="s">
        <v>191</v>
      </c>
      <c r="C843" t="s">
        <v>972</v>
      </c>
      <c r="D843" t="s">
        <v>977</v>
      </c>
      <c r="E843" t="str">
        <f t="shared" si="13"/>
        <v>群馬県館林市入ケ谷町</v>
      </c>
    </row>
    <row r="844" spans="1:5">
      <c r="A844">
        <v>3740066</v>
      </c>
      <c r="B844" t="s">
        <v>191</v>
      </c>
      <c r="C844" t="s">
        <v>972</v>
      </c>
      <c r="D844" t="s">
        <v>978</v>
      </c>
      <c r="E844" t="str">
        <f t="shared" si="13"/>
        <v>群馬県館林市大街道</v>
      </c>
    </row>
    <row r="845" spans="1:5">
      <c r="A845">
        <v>3740001</v>
      </c>
      <c r="B845" t="s">
        <v>191</v>
      </c>
      <c r="C845" t="s">
        <v>972</v>
      </c>
      <c r="D845" t="s">
        <v>773</v>
      </c>
      <c r="E845" t="str">
        <f t="shared" si="13"/>
        <v>群馬県館林市大島町</v>
      </c>
    </row>
    <row r="846" spans="1:5">
      <c r="A846">
        <v>3740072</v>
      </c>
      <c r="B846" t="s">
        <v>191</v>
      </c>
      <c r="C846" t="s">
        <v>972</v>
      </c>
      <c r="D846" t="s">
        <v>979</v>
      </c>
      <c r="E846" t="str">
        <f t="shared" si="13"/>
        <v>群馬県館林市大新田町</v>
      </c>
    </row>
    <row r="847" spans="1:5">
      <c r="A847">
        <v>3740023</v>
      </c>
      <c r="B847" t="s">
        <v>191</v>
      </c>
      <c r="C847" t="s">
        <v>972</v>
      </c>
      <c r="D847" t="s">
        <v>219</v>
      </c>
      <c r="E847" t="str">
        <f t="shared" si="13"/>
        <v>群馬県館林市大手町</v>
      </c>
    </row>
    <row r="848" spans="1:5">
      <c r="A848">
        <v>3740054</v>
      </c>
      <c r="B848" t="s">
        <v>191</v>
      </c>
      <c r="C848" t="s">
        <v>972</v>
      </c>
      <c r="D848" t="s">
        <v>980</v>
      </c>
      <c r="E848" t="str">
        <f t="shared" si="13"/>
        <v>群馬県館林市大谷町</v>
      </c>
    </row>
    <row r="849" spans="1:5">
      <c r="A849">
        <v>3740067</v>
      </c>
      <c r="B849" t="s">
        <v>191</v>
      </c>
      <c r="C849" t="s">
        <v>972</v>
      </c>
      <c r="D849" t="s">
        <v>981</v>
      </c>
      <c r="E849" t="str">
        <f t="shared" si="13"/>
        <v>群馬県館林市岡野町</v>
      </c>
    </row>
    <row r="850" spans="1:5">
      <c r="A850">
        <v>3740019</v>
      </c>
      <c r="B850" t="s">
        <v>191</v>
      </c>
      <c r="C850" t="s">
        <v>972</v>
      </c>
      <c r="D850" t="s">
        <v>982</v>
      </c>
      <c r="E850" t="str">
        <f t="shared" si="13"/>
        <v>群馬県館林市尾曳町</v>
      </c>
    </row>
    <row r="851" spans="1:5">
      <c r="A851">
        <v>3740022</v>
      </c>
      <c r="B851" t="s">
        <v>191</v>
      </c>
      <c r="C851" t="s">
        <v>972</v>
      </c>
      <c r="D851" t="s">
        <v>983</v>
      </c>
      <c r="E851" t="str">
        <f t="shared" si="13"/>
        <v>群馬県館林市加法師町</v>
      </c>
    </row>
    <row r="852" spans="1:5">
      <c r="A852">
        <v>3740015</v>
      </c>
      <c r="B852" t="s">
        <v>191</v>
      </c>
      <c r="C852" t="s">
        <v>972</v>
      </c>
      <c r="D852" t="s">
        <v>984</v>
      </c>
      <c r="E852" t="str">
        <f t="shared" si="13"/>
        <v>群馬県館林市上赤生田町</v>
      </c>
    </row>
    <row r="853" spans="1:5">
      <c r="A853">
        <v>3740079</v>
      </c>
      <c r="B853" t="s">
        <v>191</v>
      </c>
      <c r="C853" t="s">
        <v>972</v>
      </c>
      <c r="D853" t="s">
        <v>985</v>
      </c>
      <c r="E853" t="str">
        <f t="shared" si="13"/>
        <v>群馬県館林市上早川田町</v>
      </c>
    </row>
    <row r="854" spans="1:5">
      <c r="A854">
        <v>3740046</v>
      </c>
      <c r="B854" t="s">
        <v>191</v>
      </c>
      <c r="C854" t="s">
        <v>972</v>
      </c>
      <c r="D854" t="s">
        <v>986</v>
      </c>
      <c r="E854" t="str">
        <f t="shared" si="13"/>
        <v>群馬県館林市上三林町</v>
      </c>
    </row>
    <row r="855" spans="1:5">
      <c r="A855">
        <v>3740057</v>
      </c>
      <c r="B855" t="s">
        <v>191</v>
      </c>
      <c r="C855" t="s">
        <v>972</v>
      </c>
      <c r="D855" t="s">
        <v>987</v>
      </c>
      <c r="E855" t="str">
        <f t="shared" si="13"/>
        <v>群馬県館林市北成島町</v>
      </c>
    </row>
    <row r="856" spans="1:5">
      <c r="A856">
        <v>3740077</v>
      </c>
      <c r="B856" t="s">
        <v>191</v>
      </c>
      <c r="C856" t="s">
        <v>972</v>
      </c>
      <c r="D856" t="s">
        <v>988</v>
      </c>
      <c r="E856" t="str">
        <f t="shared" si="13"/>
        <v>群馬県館林市木戸町</v>
      </c>
    </row>
    <row r="857" spans="1:5">
      <c r="A857">
        <v>3740004</v>
      </c>
      <c r="B857" t="s">
        <v>191</v>
      </c>
      <c r="C857" t="s">
        <v>972</v>
      </c>
      <c r="D857" t="s">
        <v>989</v>
      </c>
      <c r="E857" t="str">
        <f t="shared" si="13"/>
        <v>群馬県館林市楠町</v>
      </c>
    </row>
    <row r="858" spans="1:5">
      <c r="A858">
        <v>3740037</v>
      </c>
      <c r="B858" t="s">
        <v>191</v>
      </c>
      <c r="C858" t="s">
        <v>972</v>
      </c>
      <c r="D858" t="s">
        <v>990</v>
      </c>
      <c r="E858" t="str">
        <f t="shared" si="13"/>
        <v>群馬県館林市小桑原町</v>
      </c>
    </row>
    <row r="859" spans="1:5">
      <c r="A859">
        <v>3740042</v>
      </c>
      <c r="B859" t="s">
        <v>191</v>
      </c>
      <c r="C859" t="s">
        <v>972</v>
      </c>
      <c r="D859" t="s">
        <v>991</v>
      </c>
      <c r="E859" t="str">
        <f t="shared" si="13"/>
        <v>群馬県館林市近藤町</v>
      </c>
    </row>
    <row r="860" spans="1:5">
      <c r="A860">
        <v>3740052</v>
      </c>
      <c r="B860" t="s">
        <v>191</v>
      </c>
      <c r="C860" t="s">
        <v>972</v>
      </c>
      <c r="D860" t="s">
        <v>437</v>
      </c>
      <c r="E860" t="str">
        <f t="shared" si="13"/>
        <v>群馬県館林市栄町</v>
      </c>
    </row>
    <row r="861" spans="1:5">
      <c r="A861">
        <v>3740069</v>
      </c>
      <c r="B861" t="s">
        <v>191</v>
      </c>
      <c r="C861" t="s">
        <v>972</v>
      </c>
      <c r="D861" t="s">
        <v>992</v>
      </c>
      <c r="E861" t="str">
        <f t="shared" si="13"/>
        <v>群馬県館林市坂下町</v>
      </c>
    </row>
    <row r="862" spans="1:5">
      <c r="A862">
        <v>3740071</v>
      </c>
      <c r="B862" t="s">
        <v>191</v>
      </c>
      <c r="C862" t="s">
        <v>972</v>
      </c>
      <c r="D862" t="s">
        <v>993</v>
      </c>
      <c r="E862" t="str">
        <f t="shared" si="13"/>
        <v>群馬県館林市下早川田町</v>
      </c>
    </row>
    <row r="863" spans="1:5">
      <c r="A863">
        <v>3740044</v>
      </c>
      <c r="B863" t="s">
        <v>191</v>
      </c>
      <c r="C863" t="s">
        <v>972</v>
      </c>
      <c r="D863" t="s">
        <v>994</v>
      </c>
      <c r="E863" t="str">
        <f t="shared" si="13"/>
        <v>群馬県館林市下三林町</v>
      </c>
    </row>
    <row r="864" spans="1:5">
      <c r="A864">
        <v>3740018</v>
      </c>
      <c r="B864" t="s">
        <v>191</v>
      </c>
      <c r="C864" t="s">
        <v>972</v>
      </c>
      <c r="D864" t="s">
        <v>995</v>
      </c>
      <c r="E864" t="str">
        <f t="shared" si="13"/>
        <v>群馬県館林市城町</v>
      </c>
    </row>
    <row r="865" spans="1:5">
      <c r="A865">
        <v>3740051</v>
      </c>
      <c r="B865" t="s">
        <v>191</v>
      </c>
      <c r="C865" t="s">
        <v>972</v>
      </c>
      <c r="D865" t="s">
        <v>713</v>
      </c>
      <c r="E865" t="str">
        <f t="shared" si="13"/>
        <v>群馬県館林市新栄町</v>
      </c>
    </row>
    <row r="866" spans="1:5">
      <c r="A866">
        <v>3740026</v>
      </c>
      <c r="B866" t="s">
        <v>191</v>
      </c>
      <c r="C866" t="s">
        <v>972</v>
      </c>
      <c r="D866" t="s">
        <v>624</v>
      </c>
      <c r="E866" t="str">
        <f t="shared" si="13"/>
        <v>群馬県館林市新宿</v>
      </c>
    </row>
    <row r="867" spans="1:5">
      <c r="A867">
        <v>3740036</v>
      </c>
      <c r="B867" t="s">
        <v>191</v>
      </c>
      <c r="C867" t="s">
        <v>972</v>
      </c>
      <c r="D867" t="s">
        <v>996</v>
      </c>
      <c r="E867" t="str">
        <f t="shared" si="13"/>
        <v>群馬県館林市諏訪町</v>
      </c>
    </row>
    <row r="868" spans="1:5">
      <c r="A868">
        <v>3740021</v>
      </c>
      <c r="B868" t="s">
        <v>191</v>
      </c>
      <c r="C868" t="s">
        <v>972</v>
      </c>
      <c r="D868" t="s">
        <v>997</v>
      </c>
      <c r="E868" t="str">
        <f t="shared" si="13"/>
        <v>群馬県館林市瀬戸谷町</v>
      </c>
    </row>
    <row r="869" spans="1:5">
      <c r="A869">
        <v>3740064</v>
      </c>
      <c r="B869" t="s">
        <v>191</v>
      </c>
      <c r="C869" t="s">
        <v>972</v>
      </c>
      <c r="D869" t="s">
        <v>998</v>
      </c>
      <c r="E869" t="str">
        <f t="shared" si="13"/>
        <v>群馬県館林市代官町</v>
      </c>
    </row>
    <row r="870" spans="1:5">
      <c r="A870">
        <v>3740068</v>
      </c>
      <c r="B870" t="s">
        <v>191</v>
      </c>
      <c r="C870" t="s">
        <v>972</v>
      </c>
      <c r="D870" t="s">
        <v>999</v>
      </c>
      <c r="E870" t="str">
        <f t="shared" si="13"/>
        <v>群馬県館林市台宿町</v>
      </c>
    </row>
    <row r="871" spans="1:5">
      <c r="A871">
        <v>3740074</v>
      </c>
      <c r="B871" t="s">
        <v>191</v>
      </c>
      <c r="C871" t="s">
        <v>972</v>
      </c>
      <c r="D871" t="s">
        <v>1000</v>
      </c>
      <c r="E871" t="str">
        <f t="shared" si="13"/>
        <v>群馬県館林市高根町</v>
      </c>
    </row>
    <row r="872" spans="1:5">
      <c r="A872">
        <v>3740002</v>
      </c>
      <c r="B872" t="s">
        <v>191</v>
      </c>
      <c r="C872" t="s">
        <v>972</v>
      </c>
      <c r="D872" t="s">
        <v>1001</v>
      </c>
      <c r="E872" t="str">
        <f t="shared" si="13"/>
        <v>群馬県館林市田谷町</v>
      </c>
    </row>
    <row r="873" spans="1:5">
      <c r="A873">
        <v>3740009</v>
      </c>
      <c r="B873" t="s">
        <v>191</v>
      </c>
      <c r="C873" t="s">
        <v>972</v>
      </c>
      <c r="D873" t="s">
        <v>1002</v>
      </c>
      <c r="E873" t="str">
        <f t="shared" si="13"/>
        <v>群馬県館林市千塚町</v>
      </c>
    </row>
    <row r="874" spans="1:5">
      <c r="A874">
        <v>3740028</v>
      </c>
      <c r="B874" t="s">
        <v>191</v>
      </c>
      <c r="C874" t="s">
        <v>972</v>
      </c>
      <c r="D874" t="s">
        <v>306</v>
      </c>
      <c r="E874" t="str">
        <f t="shared" si="13"/>
        <v>群馬県館林市千代田町</v>
      </c>
    </row>
    <row r="875" spans="1:5">
      <c r="A875">
        <v>3740017</v>
      </c>
      <c r="B875" t="s">
        <v>191</v>
      </c>
      <c r="C875" t="s">
        <v>972</v>
      </c>
      <c r="D875" t="s">
        <v>1003</v>
      </c>
      <c r="E875" t="str">
        <f t="shared" si="13"/>
        <v>群馬県館林市つつじ町</v>
      </c>
    </row>
    <row r="876" spans="1:5">
      <c r="A876">
        <v>3740006</v>
      </c>
      <c r="B876" t="s">
        <v>191</v>
      </c>
      <c r="C876" t="s">
        <v>972</v>
      </c>
      <c r="D876" t="s">
        <v>1004</v>
      </c>
      <c r="E876" t="str">
        <f t="shared" si="13"/>
        <v>群馬県館林市当郷町</v>
      </c>
    </row>
    <row r="877" spans="1:5">
      <c r="A877">
        <v>3740043</v>
      </c>
      <c r="B877" t="s">
        <v>191</v>
      </c>
      <c r="C877" t="s">
        <v>972</v>
      </c>
      <c r="D877" t="s">
        <v>1005</v>
      </c>
      <c r="E877" t="str">
        <f t="shared" si="13"/>
        <v>群馬県館林市苗木町</v>
      </c>
    </row>
    <row r="878" spans="1:5">
      <c r="A878">
        <v>3740029</v>
      </c>
      <c r="B878" t="s">
        <v>191</v>
      </c>
      <c r="C878" t="s">
        <v>972</v>
      </c>
      <c r="D878" t="s">
        <v>626</v>
      </c>
      <c r="E878" t="str">
        <f t="shared" si="13"/>
        <v>群馬県館林市仲町</v>
      </c>
    </row>
    <row r="879" spans="1:5">
      <c r="A879">
        <v>3740055</v>
      </c>
      <c r="B879" t="s">
        <v>191</v>
      </c>
      <c r="C879" t="s">
        <v>972</v>
      </c>
      <c r="D879" t="s">
        <v>1006</v>
      </c>
      <c r="E879" t="str">
        <f t="shared" si="13"/>
        <v>群馬県館林市成島町</v>
      </c>
    </row>
    <row r="880" spans="1:5">
      <c r="A880">
        <v>3740075</v>
      </c>
      <c r="B880" t="s">
        <v>191</v>
      </c>
      <c r="C880" t="s">
        <v>972</v>
      </c>
      <c r="D880" t="s">
        <v>1007</v>
      </c>
      <c r="E880" t="str">
        <f t="shared" si="13"/>
        <v>群馬県館林市西高根町</v>
      </c>
    </row>
    <row r="881" spans="1:5">
      <c r="A881">
        <v>3740065</v>
      </c>
      <c r="B881" t="s">
        <v>191</v>
      </c>
      <c r="C881" t="s">
        <v>972</v>
      </c>
      <c r="D881" t="s">
        <v>830</v>
      </c>
      <c r="E881" t="str">
        <f t="shared" si="13"/>
        <v>群馬県館林市西本町</v>
      </c>
    </row>
    <row r="882" spans="1:5">
      <c r="A882">
        <v>3740038</v>
      </c>
      <c r="B882" t="s">
        <v>191</v>
      </c>
      <c r="C882" t="s">
        <v>972</v>
      </c>
      <c r="D882" t="s">
        <v>1008</v>
      </c>
      <c r="E882" t="str">
        <f t="shared" si="13"/>
        <v>群馬県館林市西美園町</v>
      </c>
    </row>
    <row r="883" spans="1:5">
      <c r="A883">
        <v>3740047</v>
      </c>
      <c r="B883" t="s">
        <v>191</v>
      </c>
      <c r="C883" t="s">
        <v>972</v>
      </c>
      <c r="D883" t="s">
        <v>1009</v>
      </c>
      <c r="E883" t="str">
        <f t="shared" si="13"/>
        <v>群馬県館林市野辺町</v>
      </c>
    </row>
    <row r="884" spans="1:5">
      <c r="A884">
        <v>3740005</v>
      </c>
      <c r="B884" t="s">
        <v>191</v>
      </c>
      <c r="C884" t="s">
        <v>972</v>
      </c>
      <c r="D884" t="s">
        <v>1010</v>
      </c>
      <c r="E884" t="str">
        <f t="shared" si="13"/>
        <v>群馬県館林市花山町</v>
      </c>
    </row>
    <row r="885" spans="1:5">
      <c r="A885">
        <v>3740012</v>
      </c>
      <c r="B885" t="s">
        <v>191</v>
      </c>
      <c r="C885" t="s">
        <v>972</v>
      </c>
      <c r="D885" t="s">
        <v>1011</v>
      </c>
      <c r="E885" t="str">
        <f t="shared" si="13"/>
        <v>群馬県館林市羽附旭町</v>
      </c>
    </row>
    <row r="886" spans="1:5">
      <c r="A886">
        <v>3740011</v>
      </c>
      <c r="B886" t="s">
        <v>191</v>
      </c>
      <c r="C886" t="s">
        <v>972</v>
      </c>
      <c r="D886" t="s">
        <v>1012</v>
      </c>
      <c r="E886" t="str">
        <f t="shared" si="13"/>
        <v>群馬県館林市羽附町</v>
      </c>
    </row>
    <row r="887" spans="1:5">
      <c r="A887">
        <v>3740061</v>
      </c>
      <c r="B887" t="s">
        <v>191</v>
      </c>
      <c r="C887" t="s">
        <v>972</v>
      </c>
      <c r="D887" t="s">
        <v>1013</v>
      </c>
      <c r="E887" t="str">
        <f t="shared" si="13"/>
        <v>群馬県館林市東広内町</v>
      </c>
    </row>
    <row r="888" spans="1:5">
      <c r="A888">
        <v>3740031</v>
      </c>
      <c r="B888" t="s">
        <v>191</v>
      </c>
      <c r="C888" t="s">
        <v>972</v>
      </c>
      <c r="D888" t="s">
        <v>1014</v>
      </c>
      <c r="E888" t="str">
        <f t="shared" si="13"/>
        <v>群馬県館林市東美園町</v>
      </c>
    </row>
    <row r="889" spans="1:5">
      <c r="A889">
        <v>3740076</v>
      </c>
      <c r="B889" t="s">
        <v>191</v>
      </c>
      <c r="C889" t="s">
        <v>972</v>
      </c>
      <c r="D889" t="s">
        <v>1015</v>
      </c>
      <c r="E889" t="str">
        <f t="shared" si="13"/>
        <v>群馬県館林市日向町</v>
      </c>
    </row>
    <row r="890" spans="1:5">
      <c r="A890">
        <v>3740062</v>
      </c>
      <c r="B890" t="s">
        <v>191</v>
      </c>
      <c r="C890" t="s">
        <v>972</v>
      </c>
      <c r="D890" t="s">
        <v>1016</v>
      </c>
      <c r="E890" t="str">
        <f t="shared" si="13"/>
        <v>群馬県館林市広内町</v>
      </c>
    </row>
    <row r="891" spans="1:5">
      <c r="A891">
        <v>3740041</v>
      </c>
      <c r="B891" t="s">
        <v>191</v>
      </c>
      <c r="C891" t="s">
        <v>972</v>
      </c>
      <c r="D891" t="s">
        <v>1017</v>
      </c>
      <c r="E891" t="str">
        <f t="shared" si="13"/>
        <v>群馬県館林市富士原町</v>
      </c>
    </row>
    <row r="892" spans="1:5">
      <c r="A892">
        <v>3740027</v>
      </c>
      <c r="B892" t="s">
        <v>191</v>
      </c>
      <c r="C892" t="s">
        <v>972</v>
      </c>
      <c r="D892" t="s">
        <v>1018</v>
      </c>
      <c r="E892" t="str">
        <f t="shared" si="13"/>
        <v>群馬県館林市富士見町</v>
      </c>
    </row>
    <row r="893" spans="1:5">
      <c r="A893">
        <v>3740034</v>
      </c>
      <c r="B893" t="s">
        <v>191</v>
      </c>
      <c r="C893" t="s">
        <v>972</v>
      </c>
      <c r="D893" t="s">
        <v>1019</v>
      </c>
      <c r="E893" t="str">
        <f t="shared" si="13"/>
        <v>群馬県館林市分福町</v>
      </c>
    </row>
    <row r="894" spans="1:5">
      <c r="A894">
        <v>3740078</v>
      </c>
      <c r="B894" t="s">
        <v>191</v>
      </c>
      <c r="C894" t="s">
        <v>972</v>
      </c>
      <c r="D894" t="s">
        <v>1020</v>
      </c>
      <c r="E894" t="str">
        <f t="shared" si="13"/>
        <v>群馬県館林市傍示塚町</v>
      </c>
    </row>
    <row r="895" spans="1:5">
      <c r="A895">
        <v>3740008</v>
      </c>
      <c r="B895" t="s">
        <v>191</v>
      </c>
      <c r="C895" t="s">
        <v>972</v>
      </c>
      <c r="D895" t="s">
        <v>1021</v>
      </c>
      <c r="E895" t="str">
        <f t="shared" si="13"/>
        <v>群馬県館林市細内町</v>
      </c>
    </row>
    <row r="896" spans="1:5">
      <c r="A896">
        <v>3740033</v>
      </c>
      <c r="B896" t="s">
        <v>191</v>
      </c>
      <c r="C896" t="s">
        <v>972</v>
      </c>
      <c r="D896" t="s">
        <v>1022</v>
      </c>
      <c r="E896" t="str">
        <f t="shared" si="13"/>
        <v>群馬県館林市堀工町</v>
      </c>
    </row>
    <row r="897" spans="1:5">
      <c r="A897">
        <v>3740024</v>
      </c>
      <c r="B897" t="s">
        <v>191</v>
      </c>
      <c r="C897" t="s">
        <v>972</v>
      </c>
      <c r="D897" t="s">
        <v>360</v>
      </c>
      <c r="E897" t="str">
        <f t="shared" si="13"/>
        <v>群馬県館林市本町</v>
      </c>
    </row>
    <row r="898" spans="1:5">
      <c r="A898">
        <v>3740056</v>
      </c>
      <c r="B898" t="s">
        <v>191</v>
      </c>
      <c r="C898" t="s">
        <v>972</v>
      </c>
      <c r="D898" t="s">
        <v>1023</v>
      </c>
      <c r="E898" t="str">
        <f t="shared" si="13"/>
        <v>群馬県館林市松沼町</v>
      </c>
    </row>
    <row r="899" spans="1:5">
      <c r="A899">
        <v>3740016</v>
      </c>
      <c r="B899" t="s">
        <v>191</v>
      </c>
      <c r="C899" t="s">
        <v>972</v>
      </c>
      <c r="D899" t="s">
        <v>1024</v>
      </c>
      <c r="E899" t="str">
        <f t="shared" ref="E899:E962" si="14">_xlfn.TEXTJOIN(,,B899,C899,D899)</f>
        <v>群馬県館林市松原</v>
      </c>
    </row>
    <row r="900" spans="1:5">
      <c r="A900">
        <v>3740039</v>
      </c>
      <c r="B900" t="s">
        <v>191</v>
      </c>
      <c r="C900" t="s">
        <v>972</v>
      </c>
      <c r="D900" t="s">
        <v>1025</v>
      </c>
      <c r="E900" t="str">
        <f t="shared" si="14"/>
        <v>群馬県館林市美園町</v>
      </c>
    </row>
    <row r="901" spans="1:5">
      <c r="A901">
        <v>3740025</v>
      </c>
      <c r="B901" t="s">
        <v>191</v>
      </c>
      <c r="C901" t="s">
        <v>972</v>
      </c>
      <c r="D901" t="s">
        <v>546</v>
      </c>
      <c r="E901" t="str">
        <f t="shared" si="14"/>
        <v>群馬県館林市緑町</v>
      </c>
    </row>
    <row r="902" spans="1:5">
      <c r="A902">
        <v>3740032</v>
      </c>
      <c r="B902" t="s">
        <v>191</v>
      </c>
      <c r="C902" t="s">
        <v>972</v>
      </c>
      <c r="D902" t="s">
        <v>1026</v>
      </c>
      <c r="E902" t="str">
        <f t="shared" si="14"/>
        <v>群馬県館林市南美園町</v>
      </c>
    </row>
    <row r="903" spans="1:5">
      <c r="A903">
        <v>3740003</v>
      </c>
      <c r="B903" t="s">
        <v>191</v>
      </c>
      <c r="C903" t="s">
        <v>972</v>
      </c>
      <c r="D903" t="s">
        <v>1027</v>
      </c>
      <c r="E903" t="str">
        <f t="shared" si="14"/>
        <v>群馬県館林市四ツ谷町</v>
      </c>
    </row>
    <row r="904" spans="1:5">
      <c r="A904">
        <v>3740007</v>
      </c>
      <c r="B904" t="s">
        <v>191</v>
      </c>
      <c r="C904" t="s">
        <v>972</v>
      </c>
      <c r="D904" t="s">
        <v>376</v>
      </c>
      <c r="E904" t="str">
        <f t="shared" si="14"/>
        <v>群馬県館林市若宮町</v>
      </c>
    </row>
    <row r="905" spans="1:5">
      <c r="A905">
        <v>3770000</v>
      </c>
      <c r="B905" t="s">
        <v>191</v>
      </c>
      <c r="C905" t="s">
        <v>1028</v>
      </c>
      <c r="D905" t="s">
        <v>193</v>
      </c>
      <c r="E905" t="str">
        <f t="shared" si="14"/>
        <v>群馬県渋川市以下に掲載がない場合</v>
      </c>
    </row>
    <row r="906" spans="1:5">
      <c r="A906">
        <v>3791122</v>
      </c>
      <c r="B906" t="s">
        <v>191</v>
      </c>
      <c r="C906" t="s">
        <v>1028</v>
      </c>
      <c r="D906" t="s">
        <v>1029</v>
      </c>
      <c r="E906" t="str">
        <f t="shared" si="14"/>
        <v>群馬県渋川市赤城町勝保沢</v>
      </c>
    </row>
    <row r="907" spans="1:5">
      <c r="A907">
        <v>3791125</v>
      </c>
      <c r="B907" t="s">
        <v>191</v>
      </c>
      <c r="C907" t="s">
        <v>1028</v>
      </c>
      <c r="D907" t="s">
        <v>1030</v>
      </c>
      <c r="E907" t="str">
        <f t="shared" si="14"/>
        <v>群馬県渋川市赤城町上三原田</v>
      </c>
    </row>
    <row r="908" spans="1:5">
      <c r="A908">
        <v>3791111</v>
      </c>
      <c r="B908" t="s">
        <v>191</v>
      </c>
      <c r="C908" t="s">
        <v>1028</v>
      </c>
      <c r="D908" t="s">
        <v>1031</v>
      </c>
      <c r="E908" t="str">
        <f t="shared" si="14"/>
        <v>群馬県渋川市赤城町北赤城山</v>
      </c>
    </row>
    <row r="909" spans="1:5">
      <c r="A909">
        <v>3791105</v>
      </c>
      <c r="B909" t="s">
        <v>191</v>
      </c>
      <c r="C909" t="s">
        <v>1028</v>
      </c>
      <c r="D909" t="s">
        <v>1032</v>
      </c>
      <c r="E909" t="str">
        <f t="shared" si="14"/>
        <v>群馬県渋川市赤城町北上野</v>
      </c>
    </row>
    <row r="910" spans="1:5">
      <c r="A910">
        <v>3791114</v>
      </c>
      <c r="B910" t="s">
        <v>191</v>
      </c>
      <c r="C910" t="s">
        <v>1028</v>
      </c>
      <c r="D910" t="s">
        <v>1033</v>
      </c>
      <c r="E910" t="str">
        <f t="shared" si="14"/>
        <v>群馬県渋川市赤城町栄</v>
      </c>
    </row>
    <row r="911" spans="1:5">
      <c r="A911">
        <v>3791104</v>
      </c>
      <c r="B911" t="s">
        <v>191</v>
      </c>
      <c r="C911" t="s">
        <v>1028</v>
      </c>
      <c r="D911" t="s">
        <v>1034</v>
      </c>
      <c r="E911" t="str">
        <f t="shared" si="14"/>
        <v>群馬県渋川市赤城町敷島</v>
      </c>
    </row>
    <row r="912" spans="1:5">
      <c r="A912">
        <v>3791124</v>
      </c>
      <c r="B912" t="s">
        <v>191</v>
      </c>
      <c r="C912" t="s">
        <v>1028</v>
      </c>
      <c r="D912" t="s">
        <v>1035</v>
      </c>
      <c r="E912" t="str">
        <f t="shared" si="14"/>
        <v>群馬県渋川市赤城町滝沢</v>
      </c>
    </row>
    <row r="913" spans="1:5">
      <c r="A913">
        <v>3791101</v>
      </c>
      <c r="B913" t="s">
        <v>191</v>
      </c>
      <c r="C913" t="s">
        <v>1028</v>
      </c>
      <c r="D913" t="s">
        <v>1036</v>
      </c>
      <c r="E913" t="str">
        <f t="shared" si="14"/>
        <v>群馬県渋川市赤城町棚下</v>
      </c>
    </row>
    <row r="914" spans="1:5">
      <c r="A914">
        <v>3791127</v>
      </c>
      <c r="B914" t="s">
        <v>191</v>
      </c>
      <c r="C914" t="s">
        <v>1028</v>
      </c>
      <c r="D914" t="s">
        <v>1037</v>
      </c>
      <c r="E914" t="str">
        <f t="shared" si="14"/>
        <v>群馬県渋川市赤城町樽</v>
      </c>
    </row>
    <row r="915" spans="1:5">
      <c r="A915">
        <v>3791103</v>
      </c>
      <c r="B915" t="s">
        <v>191</v>
      </c>
      <c r="C915" t="s">
        <v>1028</v>
      </c>
      <c r="D915" t="s">
        <v>1038</v>
      </c>
      <c r="E915" t="str">
        <f t="shared" si="14"/>
        <v>群馬県渋川市赤城町津久田</v>
      </c>
    </row>
    <row r="916" spans="1:5">
      <c r="A916">
        <v>3791102</v>
      </c>
      <c r="B916" t="s">
        <v>191</v>
      </c>
      <c r="C916" t="s">
        <v>1028</v>
      </c>
      <c r="D916" t="s">
        <v>1039</v>
      </c>
      <c r="E916" t="str">
        <f t="shared" si="14"/>
        <v>群馬県渋川市赤城町長井小川田</v>
      </c>
    </row>
    <row r="917" spans="1:5">
      <c r="A917">
        <v>3791115</v>
      </c>
      <c r="B917" t="s">
        <v>191</v>
      </c>
      <c r="C917" t="s">
        <v>1028</v>
      </c>
      <c r="D917" t="s">
        <v>1040</v>
      </c>
      <c r="E917" t="str">
        <f t="shared" si="14"/>
        <v>群馬県渋川市赤城町溝呂木</v>
      </c>
    </row>
    <row r="918" spans="1:5">
      <c r="A918">
        <v>3791123</v>
      </c>
      <c r="B918" t="s">
        <v>191</v>
      </c>
      <c r="C918" t="s">
        <v>1028</v>
      </c>
      <c r="D918" t="s">
        <v>1041</v>
      </c>
      <c r="E918" t="str">
        <f t="shared" si="14"/>
        <v>群馬県渋川市赤城町見立</v>
      </c>
    </row>
    <row r="919" spans="1:5">
      <c r="A919">
        <v>3791113</v>
      </c>
      <c r="B919" t="s">
        <v>191</v>
      </c>
      <c r="C919" t="s">
        <v>1028</v>
      </c>
      <c r="D919" t="s">
        <v>1042</v>
      </c>
      <c r="E919" t="str">
        <f t="shared" si="14"/>
        <v>群馬県渋川市赤城町南赤城山</v>
      </c>
    </row>
    <row r="920" spans="1:5">
      <c r="A920">
        <v>3791126</v>
      </c>
      <c r="B920" t="s">
        <v>191</v>
      </c>
      <c r="C920" t="s">
        <v>1028</v>
      </c>
      <c r="D920" t="s">
        <v>1043</v>
      </c>
      <c r="E920" t="str">
        <f t="shared" si="14"/>
        <v>群馬県渋川市赤城町三原田</v>
      </c>
    </row>
    <row r="921" spans="1:5">
      <c r="A921">
        <v>3791121</v>
      </c>
      <c r="B921" t="s">
        <v>191</v>
      </c>
      <c r="C921" t="s">
        <v>1028</v>
      </c>
      <c r="D921" t="s">
        <v>1044</v>
      </c>
      <c r="E921" t="str">
        <f t="shared" si="14"/>
        <v>群馬県渋川市赤城町宮田</v>
      </c>
    </row>
    <row r="922" spans="1:5">
      <c r="A922">
        <v>3791112</v>
      </c>
      <c r="B922" t="s">
        <v>191</v>
      </c>
      <c r="C922" t="s">
        <v>1028</v>
      </c>
      <c r="D922" t="s">
        <v>1045</v>
      </c>
      <c r="E922" t="str">
        <f t="shared" si="14"/>
        <v>群馬県渋川市赤城町深山</v>
      </c>
    </row>
    <row r="923" spans="1:5">
      <c r="A923">
        <v>3791116</v>
      </c>
      <c r="B923" t="s">
        <v>191</v>
      </c>
      <c r="C923" t="s">
        <v>1028</v>
      </c>
      <c r="D923" t="s">
        <v>1046</v>
      </c>
      <c r="E923" t="str">
        <f t="shared" si="14"/>
        <v>群馬県渋川市赤城町持柏木</v>
      </c>
    </row>
    <row r="924" spans="1:5">
      <c r="A924">
        <v>3770031</v>
      </c>
      <c r="B924" t="s">
        <v>191</v>
      </c>
      <c r="C924" t="s">
        <v>1028</v>
      </c>
      <c r="D924" t="s">
        <v>1047</v>
      </c>
      <c r="E924" t="str">
        <f t="shared" si="14"/>
        <v>群馬県渋川市阿久津</v>
      </c>
    </row>
    <row r="925" spans="1:5">
      <c r="A925">
        <v>3770005</v>
      </c>
      <c r="B925" t="s">
        <v>191</v>
      </c>
      <c r="C925" t="s">
        <v>1028</v>
      </c>
      <c r="D925" t="s">
        <v>1048</v>
      </c>
      <c r="E925" t="str">
        <f t="shared" si="14"/>
        <v>群馬県渋川市有馬</v>
      </c>
    </row>
    <row r="926" spans="1:5">
      <c r="A926">
        <v>3770102</v>
      </c>
      <c r="B926" t="s">
        <v>191</v>
      </c>
      <c r="C926" t="s">
        <v>1028</v>
      </c>
      <c r="D926" t="s">
        <v>1049</v>
      </c>
      <c r="E926" t="str">
        <f t="shared" si="14"/>
        <v>群馬県渋川市伊香保町伊香保</v>
      </c>
    </row>
    <row r="927" spans="1:5">
      <c r="A927">
        <v>3770103</v>
      </c>
      <c r="B927" t="s">
        <v>191</v>
      </c>
      <c r="C927" t="s">
        <v>1028</v>
      </c>
      <c r="D927" t="s">
        <v>1050</v>
      </c>
      <c r="E927" t="str">
        <f t="shared" si="14"/>
        <v>群馬県渋川市伊香保町水沢</v>
      </c>
    </row>
    <row r="928" spans="1:5">
      <c r="A928">
        <v>3770101</v>
      </c>
      <c r="B928" t="s">
        <v>191</v>
      </c>
      <c r="C928" t="s">
        <v>1028</v>
      </c>
      <c r="D928" t="s">
        <v>1051</v>
      </c>
      <c r="E928" t="str">
        <f t="shared" si="14"/>
        <v>群馬県渋川市伊香保町湯中子</v>
      </c>
    </row>
    <row r="929" spans="1:5">
      <c r="A929">
        <v>3770007</v>
      </c>
      <c r="B929" t="s">
        <v>191</v>
      </c>
      <c r="C929" t="s">
        <v>1028</v>
      </c>
      <c r="D929" t="s">
        <v>1052</v>
      </c>
      <c r="E929" t="str">
        <f t="shared" si="14"/>
        <v>群馬県渋川市石原</v>
      </c>
    </row>
    <row r="930" spans="1:5">
      <c r="A930">
        <v>3770024</v>
      </c>
      <c r="B930" t="s">
        <v>191</v>
      </c>
      <c r="C930" t="s">
        <v>1028</v>
      </c>
      <c r="D930" t="s">
        <v>1053</v>
      </c>
      <c r="E930" t="str">
        <f t="shared" si="14"/>
        <v>群馬県渋川市祖母島</v>
      </c>
    </row>
    <row r="931" spans="1:5">
      <c r="A931">
        <v>3770312</v>
      </c>
      <c r="B931" t="s">
        <v>191</v>
      </c>
      <c r="C931" t="s">
        <v>1028</v>
      </c>
      <c r="D931" t="s">
        <v>1054</v>
      </c>
      <c r="E931" t="str">
        <f t="shared" si="14"/>
        <v>群馬県渋川市小野子</v>
      </c>
    </row>
    <row r="932" spans="1:5">
      <c r="A932">
        <v>3770027</v>
      </c>
      <c r="B932" t="s">
        <v>191</v>
      </c>
      <c r="C932" t="s">
        <v>1028</v>
      </c>
      <c r="D932" t="s">
        <v>1055</v>
      </c>
      <c r="E932" t="str">
        <f t="shared" si="14"/>
        <v>群馬県渋川市金井</v>
      </c>
    </row>
    <row r="933" spans="1:5">
      <c r="A933">
        <v>3770201</v>
      </c>
      <c r="B933" t="s">
        <v>191</v>
      </c>
      <c r="C933" t="s">
        <v>1028</v>
      </c>
      <c r="D933" t="s">
        <v>1056</v>
      </c>
      <c r="E933" t="str">
        <f t="shared" si="14"/>
        <v>群馬県渋川市上白井</v>
      </c>
    </row>
    <row r="934" spans="1:5">
      <c r="A934">
        <v>3770025</v>
      </c>
      <c r="B934" t="s">
        <v>191</v>
      </c>
      <c r="C934" t="s">
        <v>1028</v>
      </c>
      <c r="D934" t="s">
        <v>1057</v>
      </c>
      <c r="E934" t="str">
        <f t="shared" si="14"/>
        <v>群馬県渋川市川島</v>
      </c>
    </row>
    <row r="935" spans="1:5">
      <c r="A935">
        <v>3770205</v>
      </c>
      <c r="B935" t="s">
        <v>191</v>
      </c>
      <c r="C935" t="s">
        <v>1028</v>
      </c>
      <c r="D935" t="s">
        <v>1058</v>
      </c>
      <c r="E935" t="str">
        <f t="shared" si="14"/>
        <v>群馬県渋川市北牧</v>
      </c>
    </row>
    <row r="936" spans="1:5">
      <c r="A936">
        <v>3770008</v>
      </c>
      <c r="B936" t="s">
        <v>191</v>
      </c>
      <c r="C936" t="s">
        <v>1028</v>
      </c>
      <c r="D936" t="s">
        <v>1059</v>
      </c>
      <c r="E936" t="str">
        <f t="shared" si="14"/>
        <v>群馬県渋川市渋川</v>
      </c>
    </row>
    <row r="937" spans="1:5">
      <c r="A937">
        <v>3770204</v>
      </c>
      <c r="B937" t="s">
        <v>191</v>
      </c>
      <c r="C937" t="s">
        <v>1028</v>
      </c>
      <c r="D937" t="s">
        <v>1060</v>
      </c>
      <c r="E937" t="str">
        <f t="shared" si="14"/>
        <v>群馬県渋川市白井</v>
      </c>
    </row>
    <row r="938" spans="1:5">
      <c r="A938">
        <v>3770202</v>
      </c>
      <c r="B938" t="s">
        <v>191</v>
      </c>
      <c r="C938" t="s">
        <v>1028</v>
      </c>
      <c r="D938" t="s">
        <v>1061</v>
      </c>
      <c r="E938" t="str">
        <f t="shared" si="14"/>
        <v>群馬県渋川市中郷</v>
      </c>
    </row>
    <row r="939" spans="1:5">
      <c r="A939">
        <v>3770002</v>
      </c>
      <c r="B939" t="s">
        <v>191</v>
      </c>
      <c r="C939" t="s">
        <v>1028</v>
      </c>
      <c r="D939" t="s">
        <v>1062</v>
      </c>
      <c r="E939" t="str">
        <f t="shared" si="14"/>
        <v>群馬県渋川市中村</v>
      </c>
    </row>
    <row r="940" spans="1:5">
      <c r="A940">
        <v>3770026</v>
      </c>
      <c r="B940" t="s">
        <v>191</v>
      </c>
      <c r="C940" t="s">
        <v>1028</v>
      </c>
      <c r="D940" t="s">
        <v>1063</v>
      </c>
      <c r="E940" t="str">
        <f t="shared" si="14"/>
        <v>群馬県渋川市南牧</v>
      </c>
    </row>
    <row r="941" spans="1:5">
      <c r="A941">
        <v>3770004</v>
      </c>
      <c r="B941" t="s">
        <v>191</v>
      </c>
      <c r="C941" t="s">
        <v>1028</v>
      </c>
      <c r="D941" t="s">
        <v>1064</v>
      </c>
      <c r="E941" t="str">
        <f t="shared" si="14"/>
        <v>群馬県渋川市半田</v>
      </c>
    </row>
    <row r="942" spans="1:5">
      <c r="A942">
        <v>3770203</v>
      </c>
      <c r="B942" t="s">
        <v>191</v>
      </c>
      <c r="C942" t="s">
        <v>1028</v>
      </c>
      <c r="D942" t="s">
        <v>1065</v>
      </c>
      <c r="E942" t="str">
        <f t="shared" si="14"/>
        <v>群馬県渋川市吹屋</v>
      </c>
    </row>
    <row r="943" spans="1:5">
      <c r="A943">
        <v>3770051</v>
      </c>
      <c r="B943" t="s">
        <v>191</v>
      </c>
      <c r="C943" t="s">
        <v>1028</v>
      </c>
      <c r="D943" t="s">
        <v>1066</v>
      </c>
      <c r="E943" t="str">
        <f t="shared" si="14"/>
        <v>群馬県渋川市北橘町赤城山</v>
      </c>
    </row>
    <row r="944" spans="1:5">
      <c r="A944">
        <v>3770055</v>
      </c>
      <c r="B944" t="s">
        <v>191</v>
      </c>
      <c r="C944" t="s">
        <v>1028</v>
      </c>
      <c r="D944" t="s">
        <v>1067</v>
      </c>
      <c r="E944" t="str">
        <f t="shared" si="14"/>
        <v>群馬県渋川市北橘町上南室</v>
      </c>
    </row>
    <row r="945" spans="1:5">
      <c r="A945">
        <v>3770052</v>
      </c>
      <c r="B945" t="s">
        <v>191</v>
      </c>
      <c r="C945" t="s">
        <v>1028</v>
      </c>
      <c r="D945" t="s">
        <v>1068</v>
      </c>
      <c r="E945" t="str">
        <f t="shared" si="14"/>
        <v>群馬県渋川市北橘町上箱田</v>
      </c>
    </row>
    <row r="946" spans="1:5">
      <c r="A946">
        <v>3770065</v>
      </c>
      <c r="B946" t="s">
        <v>191</v>
      </c>
      <c r="C946" t="s">
        <v>1028</v>
      </c>
      <c r="D946" t="s">
        <v>1069</v>
      </c>
      <c r="E946" t="str">
        <f t="shared" si="14"/>
        <v>群馬県渋川市北橘町小室</v>
      </c>
    </row>
    <row r="947" spans="1:5">
      <c r="A947">
        <v>3770054</v>
      </c>
      <c r="B947" t="s">
        <v>191</v>
      </c>
      <c r="C947" t="s">
        <v>1028</v>
      </c>
      <c r="D947" t="s">
        <v>1070</v>
      </c>
      <c r="E947" t="str">
        <f t="shared" si="14"/>
        <v>群馬県渋川市北橘町下南室</v>
      </c>
    </row>
    <row r="948" spans="1:5">
      <c r="A948">
        <v>3770061</v>
      </c>
      <c r="B948" t="s">
        <v>191</v>
      </c>
      <c r="C948" t="s">
        <v>1028</v>
      </c>
      <c r="D948" t="s">
        <v>1071</v>
      </c>
      <c r="E948" t="str">
        <f t="shared" si="14"/>
        <v>群馬県渋川市北橘町下箱田</v>
      </c>
    </row>
    <row r="949" spans="1:5">
      <c r="A949">
        <v>3770053</v>
      </c>
      <c r="B949" t="s">
        <v>191</v>
      </c>
      <c r="C949" t="s">
        <v>1028</v>
      </c>
      <c r="D949" t="s">
        <v>1072</v>
      </c>
      <c r="E949" t="str">
        <f t="shared" si="14"/>
        <v>群馬県渋川市北橘町箱田</v>
      </c>
    </row>
    <row r="950" spans="1:5">
      <c r="A950">
        <v>3770064</v>
      </c>
      <c r="B950" t="s">
        <v>191</v>
      </c>
      <c r="C950" t="s">
        <v>1028</v>
      </c>
      <c r="D950" t="s">
        <v>1073</v>
      </c>
      <c r="E950" t="str">
        <f t="shared" si="14"/>
        <v>群馬県渋川市北橘町八崎</v>
      </c>
    </row>
    <row r="951" spans="1:5">
      <c r="A951">
        <v>3770063</v>
      </c>
      <c r="B951" t="s">
        <v>191</v>
      </c>
      <c r="C951" t="s">
        <v>1028</v>
      </c>
      <c r="D951" t="s">
        <v>1074</v>
      </c>
      <c r="E951" t="str">
        <f t="shared" si="14"/>
        <v>群馬県渋川市北橘町分郷八崎</v>
      </c>
    </row>
    <row r="952" spans="1:5">
      <c r="A952">
        <v>3770062</v>
      </c>
      <c r="B952" t="s">
        <v>191</v>
      </c>
      <c r="C952" t="s">
        <v>1028</v>
      </c>
      <c r="D952" t="s">
        <v>1075</v>
      </c>
      <c r="E952" t="str">
        <f t="shared" si="14"/>
        <v>群馬県渋川市北橘町真壁</v>
      </c>
    </row>
    <row r="953" spans="1:5">
      <c r="A953">
        <v>3770006</v>
      </c>
      <c r="B953" t="s">
        <v>191</v>
      </c>
      <c r="C953" t="s">
        <v>1028</v>
      </c>
      <c r="D953" t="s">
        <v>1076</v>
      </c>
      <c r="E953" t="str">
        <f t="shared" si="14"/>
        <v>群馬県渋川市行幸田</v>
      </c>
    </row>
    <row r="954" spans="1:5">
      <c r="A954">
        <v>3770311</v>
      </c>
      <c r="B954" t="s">
        <v>191</v>
      </c>
      <c r="C954" t="s">
        <v>1028</v>
      </c>
      <c r="D954" t="s">
        <v>1077</v>
      </c>
      <c r="E954" t="str">
        <f t="shared" si="14"/>
        <v>群馬県渋川市村上</v>
      </c>
    </row>
    <row r="955" spans="1:5">
      <c r="A955">
        <v>3770003</v>
      </c>
      <c r="B955" t="s">
        <v>191</v>
      </c>
      <c r="C955" t="s">
        <v>1028</v>
      </c>
      <c r="D955" t="s">
        <v>1078</v>
      </c>
      <c r="E955" t="str">
        <f t="shared" si="14"/>
        <v>群馬県渋川市八木原</v>
      </c>
    </row>
    <row r="956" spans="1:5">
      <c r="A956">
        <v>3770206</v>
      </c>
      <c r="B956" t="s">
        <v>191</v>
      </c>
      <c r="C956" t="s">
        <v>1028</v>
      </c>
      <c r="D956" t="s">
        <v>1079</v>
      </c>
      <c r="E956" t="str">
        <f t="shared" si="14"/>
        <v>群馬県渋川市横堀</v>
      </c>
    </row>
    <row r="957" spans="1:5">
      <c r="A957">
        <v>3750000</v>
      </c>
      <c r="B957" t="s">
        <v>191</v>
      </c>
      <c r="C957" t="s">
        <v>1080</v>
      </c>
      <c r="D957" t="s">
        <v>193</v>
      </c>
      <c r="E957" t="str">
        <f t="shared" si="14"/>
        <v>群馬県藤岡市以下に掲載がない場合</v>
      </c>
    </row>
    <row r="958" spans="1:5">
      <c r="A958">
        <v>3750042</v>
      </c>
      <c r="B958" t="s">
        <v>191</v>
      </c>
      <c r="C958" t="s">
        <v>1080</v>
      </c>
      <c r="D958" t="s">
        <v>1081</v>
      </c>
      <c r="E958" t="str">
        <f t="shared" si="14"/>
        <v>群馬県藤岡市鮎川</v>
      </c>
    </row>
    <row r="959" spans="1:5">
      <c r="A959">
        <v>3750034</v>
      </c>
      <c r="B959" t="s">
        <v>191</v>
      </c>
      <c r="C959" t="s">
        <v>1080</v>
      </c>
      <c r="D959" t="s">
        <v>1082</v>
      </c>
      <c r="E959" t="str">
        <f t="shared" si="14"/>
        <v>群馬県藤岡市牛田</v>
      </c>
    </row>
    <row r="960" spans="1:5">
      <c r="A960">
        <v>3750011</v>
      </c>
      <c r="B960" t="s">
        <v>191</v>
      </c>
      <c r="C960" t="s">
        <v>1080</v>
      </c>
      <c r="D960" t="s">
        <v>1083</v>
      </c>
      <c r="E960" t="str">
        <f t="shared" si="14"/>
        <v>群馬県藤岡市岡之郷</v>
      </c>
    </row>
    <row r="961" spans="1:5">
      <c r="A961">
        <v>3701401</v>
      </c>
      <c r="B961" t="s">
        <v>191</v>
      </c>
      <c r="C961" t="s">
        <v>1080</v>
      </c>
      <c r="D961" t="s">
        <v>1084</v>
      </c>
      <c r="E961" t="str">
        <f t="shared" si="14"/>
        <v>群馬県藤岡市鬼石</v>
      </c>
    </row>
    <row r="962" spans="1:5">
      <c r="A962">
        <v>3750045</v>
      </c>
      <c r="B962" t="s">
        <v>191</v>
      </c>
      <c r="C962" t="s">
        <v>1080</v>
      </c>
      <c r="D962" t="s">
        <v>1055</v>
      </c>
      <c r="E962" t="str">
        <f t="shared" si="14"/>
        <v>群馬県藤岡市金井</v>
      </c>
    </row>
    <row r="963" spans="1:5">
      <c r="A963">
        <v>3750054</v>
      </c>
      <c r="B963" t="s">
        <v>191</v>
      </c>
      <c r="C963" t="s">
        <v>1080</v>
      </c>
      <c r="D963" t="s">
        <v>1085</v>
      </c>
      <c r="E963" t="str">
        <f t="shared" ref="E963:E1026" si="15">_xlfn.TEXTJOIN(,,B963,C963,D963)</f>
        <v>群馬県藤岡市上大塚</v>
      </c>
    </row>
    <row r="964" spans="1:5">
      <c r="A964">
        <v>3750057</v>
      </c>
      <c r="B964" t="s">
        <v>191</v>
      </c>
      <c r="C964" t="s">
        <v>1080</v>
      </c>
      <c r="D964" t="s">
        <v>1086</v>
      </c>
      <c r="E964" t="str">
        <f t="shared" si="15"/>
        <v>群馬県藤岡市上落合</v>
      </c>
    </row>
    <row r="965" spans="1:5">
      <c r="A965">
        <v>3750016</v>
      </c>
      <c r="B965" t="s">
        <v>191</v>
      </c>
      <c r="C965" t="s">
        <v>1080</v>
      </c>
      <c r="D965" t="s">
        <v>1087</v>
      </c>
      <c r="E965" t="str">
        <f t="shared" si="15"/>
        <v>群馬県藤岡市上栗須</v>
      </c>
    </row>
    <row r="966" spans="1:5">
      <c r="A966">
        <v>3750013</v>
      </c>
      <c r="B966" t="s">
        <v>191</v>
      </c>
      <c r="C966" t="s">
        <v>1080</v>
      </c>
      <c r="D966" t="s">
        <v>1088</v>
      </c>
      <c r="E966" t="str">
        <f t="shared" si="15"/>
        <v>群馬県藤岡市上戸塚</v>
      </c>
    </row>
    <row r="967" spans="1:5">
      <c r="A967">
        <v>3750047</v>
      </c>
      <c r="B967" t="s">
        <v>191</v>
      </c>
      <c r="C967" t="s">
        <v>1080</v>
      </c>
      <c r="D967" t="s">
        <v>1089</v>
      </c>
      <c r="E967" t="str">
        <f t="shared" si="15"/>
        <v>群馬県藤岡市上日野</v>
      </c>
    </row>
    <row r="968" spans="1:5">
      <c r="A968">
        <v>3750033</v>
      </c>
      <c r="B968" t="s">
        <v>191</v>
      </c>
      <c r="C968" t="s">
        <v>1080</v>
      </c>
      <c r="D968" t="s">
        <v>1090</v>
      </c>
      <c r="E968" t="str">
        <f t="shared" si="15"/>
        <v>群馬県藤岡市川除</v>
      </c>
    </row>
    <row r="969" spans="1:5">
      <c r="A969">
        <v>3750021</v>
      </c>
      <c r="B969" t="s">
        <v>191</v>
      </c>
      <c r="C969" t="s">
        <v>1080</v>
      </c>
      <c r="D969" t="s">
        <v>1091</v>
      </c>
      <c r="E969" t="str">
        <f t="shared" si="15"/>
        <v>群馬県藤岡市小林</v>
      </c>
    </row>
    <row r="970" spans="1:5">
      <c r="A970">
        <v>3701404</v>
      </c>
      <c r="B970" t="s">
        <v>191</v>
      </c>
      <c r="C970" t="s">
        <v>1080</v>
      </c>
      <c r="D970" t="s">
        <v>1092</v>
      </c>
      <c r="E970" t="str">
        <f t="shared" si="15"/>
        <v>群馬県藤岡市坂原</v>
      </c>
    </row>
    <row r="971" spans="1:5">
      <c r="A971">
        <v>3701405</v>
      </c>
      <c r="B971" t="s">
        <v>191</v>
      </c>
      <c r="C971" t="s">
        <v>1080</v>
      </c>
      <c r="D971" t="s">
        <v>1093</v>
      </c>
      <c r="E971" t="str">
        <f t="shared" si="15"/>
        <v>群馬県藤岡市三波川</v>
      </c>
    </row>
    <row r="972" spans="1:5">
      <c r="A972">
        <v>3750037</v>
      </c>
      <c r="B972" t="s">
        <v>191</v>
      </c>
      <c r="C972" t="s">
        <v>1080</v>
      </c>
      <c r="D972" t="s">
        <v>1094</v>
      </c>
      <c r="E972" t="str">
        <f t="shared" si="15"/>
        <v>群馬県藤岡市三本木</v>
      </c>
    </row>
    <row r="973" spans="1:5">
      <c r="A973">
        <v>3750017</v>
      </c>
      <c r="B973" t="s">
        <v>191</v>
      </c>
      <c r="C973" t="s">
        <v>1080</v>
      </c>
      <c r="D973" t="s">
        <v>1095</v>
      </c>
      <c r="E973" t="str">
        <f t="shared" si="15"/>
        <v>群馬県藤岡市篠塚</v>
      </c>
    </row>
    <row r="974" spans="1:5">
      <c r="A974">
        <v>3750052</v>
      </c>
      <c r="B974" t="s">
        <v>191</v>
      </c>
      <c r="C974" t="s">
        <v>1080</v>
      </c>
      <c r="D974" t="s">
        <v>1096</v>
      </c>
      <c r="E974" t="str">
        <f t="shared" si="15"/>
        <v>群馬県藤岡市下大塚</v>
      </c>
    </row>
    <row r="975" spans="1:5">
      <c r="A975">
        <v>3750014</v>
      </c>
      <c r="B975" t="s">
        <v>191</v>
      </c>
      <c r="C975" t="s">
        <v>1080</v>
      </c>
      <c r="D975" t="s">
        <v>1097</v>
      </c>
      <c r="E975" t="str">
        <f t="shared" si="15"/>
        <v>群馬県藤岡市下栗須</v>
      </c>
    </row>
    <row r="976" spans="1:5">
      <c r="A976">
        <v>3750012</v>
      </c>
      <c r="B976" t="s">
        <v>191</v>
      </c>
      <c r="C976" t="s">
        <v>1080</v>
      </c>
      <c r="D976" t="s">
        <v>1098</v>
      </c>
      <c r="E976" t="str">
        <f t="shared" si="15"/>
        <v>群馬県藤岡市下戸塚</v>
      </c>
    </row>
    <row r="977" spans="1:5">
      <c r="A977">
        <v>3750046</v>
      </c>
      <c r="B977" t="s">
        <v>191</v>
      </c>
      <c r="C977" t="s">
        <v>1080</v>
      </c>
      <c r="D977" t="s">
        <v>1099</v>
      </c>
      <c r="E977" t="str">
        <f t="shared" si="15"/>
        <v>群馬県藤岡市下日野</v>
      </c>
    </row>
    <row r="978" spans="1:5">
      <c r="A978">
        <v>3701406</v>
      </c>
      <c r="B978" t="s">
        <v>191</v>
      </c>
      <c r="C978" t="s">
        <v>1080</v>
      </c>
      <c r="D978" t="s">
        <v>1100</v>
      </c>
      <c r="E978" t="str">
        <f t="shared" si="15"/>
        <v>群馬県藤岡市浄法寺</v>
      </c>
    </row>
    <row r="979" spans="1:5">
      <c r="A979">
        <v>3750055</v>
      </c>
      <c r="B979" t="s">
        <v>191</v>
      </c>
      <c r="C979" t="s">
        <v>1080</v>
      </c>
      <c r="D979" t="s">
        <v>1101</v>
      </c>
      <c r="E979" t="str">
        <f t="shared" si="15"/>
        <v>群馬県藤岡市白石</v>
      </c>
    </row>
    <row r="980" spans="1:5">
      <c r="A980">
        <v>3750032</v>
      </c>
      <c r="B980" t="s">
        <v>191</v>
      </c>
      <c r="C980" t="s">
        <v>1080</v>
      </c>
      <c r="D980" t="s">
        <v>1102</v>
      </c>
      <c r="E980" t="str">
        <f t="shared" si="15"/>
        <v>群馬県藤岡市神田</v>
      </c>
    </row>
    <row r="981" spans="1:5">
      <c r="A981">
        <v>3750036</v>
      </c>
      <c r="B981" t="s">
        <v>191</v>
      </c>
      <c r="C981" t="s">
        <v>1080</v>
      </c>
      <c r="D981" t="s">
        <v>1103</v>
      </c>
      <c r="E981" t="str">
        <f t="shared" si="15"/>
        <v>群馬県藤岡市高山</v>
      </c>
    </row>
    <row r="982" spans="1:5">
      <c r="A982">
        <v>3750002</v>
      </c>
      <c r="B982" t="s">
        <v>191</v>
      </c>
      <c r="C982" t="s">
        <v>1080</v>
      </c>
      <c r="D982" t="s">
        <v>1104</v>
      </c>
      <c r="E982" t="str">
        <f t="shared" si="15"/>
        <v>群馬県藤岡市立石</v>
      </c>
    </row>
    <row r="983" spans="1:5">
      <c r="A983">
        <v>3750003</v>
      </c>
      <c r="B983" t="s">
        <v>191</v>
      </c>
      <c r="C983" t="s">
        <v>1080</v>
      </c>
      <c r="D983" t="s">
        <v>1105</v>
      </c>
      <c r="E983" t="str">
        <f t="shared" si="15"/>
        <v>群馬県藤岡市立石新田</v>
      </c>
    </row>
    <row r="984" spans="1:5">
      <c r="A984">
        <v>3750005</v>
      </c>
      <c r="B984" t="s">
        <v>191</v>
      </c>
      <c r="C984" t="s">
        <v>1080</v>
      </c>
      <c r="D984" t="s">
        <v>1106</v>
      </c>
      <c r="E984" t="str">
        <f t="shared" si="15"/>
        <v>群馬県藤岡市中</v>
      </c>
    </row>
    <row r="985" spans="1:5">
      <c r="A985">
        <v>3750053</v>
      </c>
      <c r="B985" t="s">
        <v>191</v>
      </c>
      <c r="C985" t="s">
        <v>1080</v>
      </c>
      <c r="D985" t="s">
        <v>1107</v>
      </c>
      <c r="E985" t="str">
        <f t="shared" si="15"/>
        <v>群馬県藤岡市中大塚</v>
      </c>
    </row>
    <row r="986" spans="1:5">
      <c r="A986">
        <v>3750015</v>
      </c>
      <c r="B986" t="s">
        <v>191</v>
      </c>
      <c r="C986" t="s">
        <v>1080</v>
      </c>
      <c r="D986" t="s">
        <v>1108</v>
      </c>
      <c r="E986" t="str">
        <f t="shared" si="15"/>
        <v>群馬県藤岡市中栗須</v>
      </c>
    </row>
    <row r="987" spans="1:5">
      <c r="A987">
        <v>3750001</v>
      </c>
      <c r="B987" t="s">
        <v>191</v>
      </c>
      <c r="C987" t="s">
        <v>1080</v>
      </c>
      <c r="D987" t="s">
        <v>1109</v>
      </c>
      <c r="E987" t="str">
        <f t="shared" si="15"/>
        <v>群馬県藤岡市中島</v>
      </c>
    </row>
    <row r="988" spans="1:5">
      <c r="A988">
        <v>3750044</v>
      </c>
      <c r="B988" t="s">
        <v>191</v>
      </c>
      <c r="C988" t="s">
        <v>1080</v>
      </c>
      <c r="D988" t="s">
        <v>1110</v>
      </c>
      <c r="E988" t="str">
        <f t="shared" si="15"/>
        <v>群馬県藤岡市西平井</v>
      </c>
    </row>
    <row r="989" spans="1:5">
      <c r="A989">
        <v>3750022</v>
      </c>
      <c r="B989" t="s">
        <v>191</v>
      </c>
      <c r="C989" t="s">
        <v>1080</v>
      </c>
      <c r="D989" t="s">
        <v>1111</v>
      </c>
      <c r="E989" t="str">
        <f t="shared" si="15"/>
        <v>群馬県藤岡市根岸</v>
      </c>
    </row>
    <row r="990" spans="1:5">
      <c r="A990">
        <v>3750043</v>
      </c>
      <c r="B990" t="s">
        <v>191</v>
      </c>
      <c r="C990" t="s">
        <v>1080</v>
      </c>
      <c r="D990" t="s">
        <v>1112</v>
      </c>
      <c r="E990" t="str">
        <f t="shared" si="15"/>
        <v>群馬県藤岡市東平井</v>
      </c>
    </row>
    <row r="991" spans="1:5">
      <c r="A991">
        <v>3750024</v>
      </c>
      <c r="B991" t="s">
        <v>191</v>
      </c>
      <c r="C991" t="s">
        <v>1080</v>
      </c>
      <c r="D991" t="s">
        <v>1113</v>
      </c>
      <c r="E991" t="str">
        <f t="shared" si="15"/>
        <v>群馬県藤岡市藤岡</v>
      </c>
    </row>
    <row r="992" spans="1:5">
      <c r="A992">
        <v>3750035</v>
      </c>
      <c r="B992" t="s">
        <v>191</v>
      </c>
      <c r="C992" t="s">
        <v>1080</v>
      </c>
      <c r="D992" t="s">
        <v>1114</v>
      </c>
      <c r="E992" t="str">
        <f t="shared" si="15"/>
        <v>群馬県藤岡市保美</v>
      </c>
    </row>
    <row r="993" spans="1:5">
      <c r="A993">
        <v>3701403</v>
      </c>
      <c r="B993" t="s">
        <v>191</v>
      </c>
      <c r="C993" t="s">
        <v>1080</v>
      </c>
      <c r="D993" t="s">
        <v>1115</v>
      </c>
      <c r="E993" t="str">
        <f t="shared" si="15"/>
        <v>群馬県藤岡市保美濃山</v>
      </c>
    </row>
    <row r="994" spans="1:5">
      <c r="A994">
        <v>3750023</v>
      </c>
      <c r="B994" t="s">
        <v>191</v>
      </c>
      <c r="C994" t="s">
        <v>1080</v>
      </c>
      <c r="D994" t="s">
        <v>1116</v>
      </c>
      <c r="E994" t="str">
        <f t="shared" si="15"/>
        <v>群馬県藤岡市本郷</v>
      </c>
    </row>
    <row r="995" spans="1:5">
      <c r="A995">
        <v>3750056</v>
      </c>
      <c r="B995" t="s">
        <v>191</v>
      </c>
      <c r="C995" t="s">
        <v>1080</v>
      </c>
      <c r="D995" t="s">
        <v>1117</v>
      </c>
      <c r="E995" t="str">
        <f t="shared" si="15"/>
        <v>群馬県藤岡市三ツ木</v>
      </c>
    </row>
    <row r="996" spans="1:5">
      <c r="A996">
        <v>3750041</v>
      </c>
      <c r="B996" t="s">
        <v>191</v>
      </c>
      <c r="C996" t="s">
        <v>1080</v>
      </c>
      <c r="D996" t="s">
        <v>1118</v>
      </c>
      <c r="E996" t="str">
        <f t="shared" si="15"/>
        <v>群馬県藤岡市緑埜</v>
      </c>
    </row>
    <row r="997" spans="1:5">
      <c r="A997">
        <v>3750051</v>
      </c>
      <c r="B997" t="s">
        <v>191</v>
      </c>
      <c r="C997" t="s">
        <v>1080</v>
      </c>
      <c r="D997" t="s">
        <v>1119</v>
      </c>
      <c r="E997" t="str">
        <f t="shared" si="15"/>
        <v>群馬県藤岡市本動堂</v>
      </c>
    </row>
    <row r="998" spans="1:5">
      <c r="A998">
        <v>3750004</v>
      </c>
      <c r="B998" t="s">
        <v>191</v>
      </c>
      <c r="C998" t="s">
        <v>1080</v>
      </c>
      <c r="D998" t="s">
        <v>1120</v>
      </c>
      <c r="E998" t="str">
        <f t="shared" si="15"/>
        <v>群馬県藤岡市森</v>
      </c>
    </row>
    <row r="999" spans="1:5">
      <c r="A999">
        <v>3750006</v>
      </c>
      <c r="B999" t="s">
        <v>191</v>
      </c>
      <c r="C999" t="s">
        <v>1080</v>
      </c>
      <c r="D999" t="s">
        <v>1121</v>
      </c>
      <c r="E999" t="str">
        <f t="shared" si="15"/>
        <v>群馬県藤岡市森新田</v>
      </c>
    </row>
    <row r="1000" spans="1:5">
      <c r="A1000">
        <v>3750031</v>
      </c>
      <c r="B1000" t="s">
        <v>191</v>
      </c>
      <c r="C1000" t="s">
        <v>1080</v>
      </c>
      <c r="D1000" t="s">
        <v>1122</v>
      </c>
      <c r="E1000" t="str">
        <f t="shared" si="15"/>
        <v>群馬県藤岡市矢場</v>
      </c>
    </row>
    <row r="1001" spans="1:5">
      <c r="A1001">
        <v>3701402</v>
      </c>
      <c r="B1001" t="s">
        <v>191</v>
      </c>
      <c r="C1001" t="s">
        <v>1080</v>
      </c>
      <c r="D1001" t="s">
        <v>1123</v>
      </c>
      <c r="E1001" t="str">
        <f t="shared" si="15"/>
        <v>群馬県藤岡市譲原</v>
      </c>
    </row>
    <row r="1002" spans="1:5">
      <c r="A1002">
        <v>3702300</v>
      </c>
      <c r="B1002" t="s">
        <v>191</v>
      </c>
      <c r="C1002" t="s">
        <v>1124</v>
      </c>
      <c r="D1002" t="s">
        <v>193</v>
      </c>
      <c r="E1002" t="str">
        <f t="shared" si="15"/>
        <v>群馬県富岡市以下に掲載がない場合</v>
      </c>
    </row>
    <row r="1003" spans="1:5">
      <c r="A1003">
        <v>3702306</v>
      </c>
      <c r="B1003" t="s">
        <v>191</v>
      </c>
      <c r="C1003" t="s">
        <v>1124</v>
      </c>
      <c r="D1003" t="s">
        <v>1125</v>
      </c>
      <c r="E1003" t="str">
        <f t="shared" si="15"/>
        <v>群馬県富岡市相野田</v>
      </c>
    </row>
    <row r="1004" spans="1:5">
      <c r="A1004">
        <v>3702452</v>
      </c>
      <c r="B1004" t="s">
        <v>191</v>
      </c>
      <c r="C1004" t="s">
        <v>1124</v>
      </c>
      <c r="D1004" t="s">
        <v>1126</v>
      </c>
      <c r="E1004" t="str">
        <f t="shared" si="15"/>
        <v>群馬県富岡市一ノ宮</v>
      </c>
    </row>
    <row r="1005" spans="1:5">
      <c r="A1005">
        <v>3702322</v>
      </c>
      <c r="B1005" t="s">
        <v>191</v>
      </c>
      <c r="C1005" t="s">
        <v>1124</v>
      </c>
      <c r="D1005" t="s">
        <v>1127</v>
      </c>
      <c r="E1005" t="str">
        <f t="shared" si="15"/>
        <v>群馬県富岡市岩染</v>
      </c>
    </row>
    <row r="1006" spans="1:5">
      <c r="A1006">
        <v>3702451</v>
      </c>
      <c r="B1006" t="s">
        <v>191</v>
      </c>
      <c r="C1006" t="s">
        <v>1124</v>
      </c>
      <c r="D1006" t="s">
        <v>1128</v>
      </c>
      <c r="E1006" t="str">
        <f t="shared" si="15"/>
        <v>群馬県富岡市宇田</v>
      </c>
    </row>
    <row r="1007" spans="1:5">
      <c r="A1007">
        <v>3702335</v>
      </c>
      <c r="B1007" t="s">
        <v>191</v>
      </c>
      <c r="C1007" t="s">
        <v>1124</v>
      </c>
      <c r="D1007" t="s">
        <v>1129</v>
      </c>
      <c r="E1007" t="str">
        <f t="shared" si="15"/>
        <v>群馬県富岡市大島</v>
      </c>
    </row>
    <row r="1008" spans="1:5">
      <c r="A1008">
        <v>3702321</v>
      </c>
      <c r="B1008" t="s">
        <v>191</v>
      </c>
      <c r="C1008" t="s">
        <v>1124</v>
      </c>
      <c r="D1008" t="s">
        <v>1130</v>
      </c>
      <c r="E1008" t="str">
        <f t="shared" si="15"/>
        <v>群馬県富岡市岡本</v>
      </c>
    </row>
    <row r="1009" spans="1:5">
      <c r="A1009">
        <v>3702466</v>
      </c>
      <c r="B1009" t="s">
        <v>191</v>
      </c>
      <c r="C1009" t="s">
        <v>1124</v>
      </c>
      <c r="D1009" t="s">
        <v>1131</v>
      </c>
      <c r="E1009" t="str">
        <f t="shared" si="15"/>
        <v>群馬県富岡市蚊沼</v>
      </c>
    </row>
    <row r="1010" spans="1:5">
      <c r="A1010">
        <v>3702455</v>
      </c>
      <c r="B1010" t="s">
        <v>191</v>
      </c>
      <c r="C1010" t="s">
        <v>1124</v>
      </c>
      <c r="D1010" t="s">
        <v>1132</v>
      </c>
      <c r="E1010" t="str">
        <f t="shared" si="15"/>
        <v>群馬県富岡市神農原</v>
      </c>
    </row>
    <row r="1011" spans="1:5">
      <c r="A1011">
        <v>3702345</v>
      </c>
      <c r="B1011" t="s">
        <v>191</v>
      </c>
      <c r="C1011" t="s">
        <v>1124</v>
      </c>
      <c r="D1011" t="s">
        <v>1133</v>
      </c>
      <c r="E1011" t="str">
        <f t="shared" si="15"/>
        <v>群馬県富岡市上黒岩</v>
      </c>
    </row>
    <row r="1012" spans="1:5">
      <c r="A1012">
        <v>3702456</v>
      </c>
      <c r="B1012" t="s">
        <v>191</v>
      </c>
      <c r="C1012" t="s">
        <v>1124</v>
      </c>
      <c r="D1012" t="s">
        <v>1134</v>
      </c>
      <c r="E1012" t="str">
        <f t="shared" si="15"/>
        <v>群馬県富岡市上小林</v>
      </c>
    </row>
    <row r="1013" spans="1:5">
      <c r="A1013">
        <v>3702317</v>
      </c>
      <c r="B1013" t="s">
        <v>191</v>
      </c>
      <c r="C1013" t="s">
        <v>1124</v>
      </c>
      <c r="D1013" t="s">
        <v>1135</v>
      </c>
      <c r="E1013" t="str">
        <f t="shared" si="15"/>
        <v>群馬県富岡市上高尾</v>
      </c>
    </row>
    <row r="1014" spans="1:5">
      <c r="A1014">
        <v>3702334</v>
      </c>
      <c r="B1014" t="s">
        <v>191</v>
      </c>
      <c r="C1014" t="s">
        <v>1124</v>
      </c>
      <c r="D1014" t="s">
        <v>1136</v>
      </c>
      <c r="E1014" t="str">
        <f t="shared" si="15"/>
        <v>群馬県富岡市上高瀬</v>
      </c>
    </row>
    <row r="1015" spans="1:5">
      <c r="A1015">
        <v>3702461</v>
      </c>
      <c r="B1015" t="s">
        <v>191</v>
      </c>
      <c r="C1015" t="s">
        <v>1124</v>
      </c>
      <c r="D1015" t="s">
        <v>1137</v>
      </c>
      <c r="E1015" t="str">
        <f t="shared" si="15"/>
        <v>群馬県富岡市上丹生</v>
      </c>
    </row>
    <row r="1016" spans="1:5">
      <c r="A1016">
        <v>3702463</v>
      </c>
      <c r="B1016" t="s">
        <v>191</v>
      </c>
      <c r="C1016" t="s">
        <v>1124</v>
      </c>
      <c r="D1016" t="s">
        <v>1138</v>
      </c>
      <c r="E1016" t="str">
        <f t="shared" si="15"/>
        <v>群馬県富岡市神成</v>
      </c>
    </row>
    <row r="1017" spans="1:5">
      <c r="A1017">
        <v>3702313</v>
      </c>
      <c r="B1017" t="s">
        <v>191</v>
      </c>
      <c r="C1017" t="s">
        <v>1124</v>
      </c>
      <c r="D1017" t="s">
        <v>1139</v>
      </c>
      <c r="E1017" t="str">
        <f t="shared" si="15"/>
        <v>群馬県富岡市君川</v>
      </c>
    </row>
    <row r="1018" spans="1:5">
      <c r="A1018">
        <v>3702344</v>
      </c>
      <c r="B1018" t="s">
        <v>191</v>
      </c>
      <c r="C1018" t="s">
        <v>1124</v>
      </c>
      <c r="D1018" t="s">
        <v>1140</v>
      </c>
      <c r="E1018" t="str">
        <f t="shared" si="15"/>
        <v>群馬県富岡市黒川</v>
      </c>
    </row>
    <row r="1019" spans="1:5">
      <c r="A1019">
        <v>3702301</v>
      </c>
      <c r="B1019" t="s">
        <v>191</v>
      </c>
      <c r="C1019" t="s">
        <v>1124</v>
      </c>
      <c r="D1019" t="s">
        <v>1141</v>
      </c>
      <c r="E1019" t="str">
        <f t="shared" si="15"/>
        <v>群馬県富岡市桑原</v>
      </c>
    </row>
    <row r="1020" spans="1:5">
      <c r="A1020">
        <v>3702304</v>
      </c>
      <c r="B1020" t="s">
        <v>191</v>
      </c>
      <c r="C1020" t="s">
        <v>1124</v>
      </c>
      <c r="D1020" t="s">
        <v>1142</v>
      </c>
      <c r="E1020" t="str">
        <f t="shared" si="15"/>
        <v>群馬県富岡市後賀</v>
      </c>
    </row>
    <row r="1021" spans="1:5">
      <c r="A1021">
        <v>3702302</v>
      </c>
      <c r="B1021" t="s">
        <v>191</v>
      </c>
      <c r="C1021" t="s">
        <v>1124</v>
      </c>
      <c r="D1021" t="s">
        <v>1143</v>
      </c>
      <c r="E1021" t="str">
        <f t="shared" si="15"/>
        <v>群馬県富岡市小桑原</v>
      </c>
    </row>
    <row r="1022" spans="1:5">
      <c r="A1022">
        <v>3702341</v>
      </c>
      <c r="B1022" t="s">
        <v>191</v>
      </c>
      <c r="C1022" t="s">
        <v>1124</v>
      </c>
      <c r="D1022" t="s">
        <v>1144</v>
      </c>
      <c r="E1022" t="str">
        <f t="shared" si="15"/>
        <v>群馬県富岡市下黒岩</v>
      </c>
    </row>
    <row r="1023" spans="1:5">
      <c r="A1023">
        <v>3702311</v>
      </c>
      <c r="B1023" t="s">
        <v>191</v>
      </c>
      <c r="C1023" t="s">
        <v>1124</v>
      </c>
      <c r="D1023" t="s">
        <v>1145</v>
      </c>
      <c r="E1023" t="str">
        <f t="shared" si="15"/>
        <v>群馬県富岡市下高尾</v>
      </c>
    </row>
    <row r="1024" spans="1:5">
      <c r="A1024">
        <v>3702332</v>
      </c>
      <c r="B1024" t="s">
        <v>191</v>
      </c>
      <c r="C1024" t="s">
        <v>1124</v>
      </c>
      <c r="D1024" t="s">
        <v>1146</v>
      </c>
      <c r="E1024" t="str">
        <f t="shared" si="15"/>
        <v>群馬県富岡市下高瀬</v>
      </c>
    </row>
    <row r="1025" spans="1:5">
      <c r="A1025">
        <v>3702462</v>
      </c>
      <c r="B1025" t="s">
        <v>191</v>
      </c>
      <c r="C1025" t="s">
        <v>1124</v>
      </c>
      <c r="D1025" t="s">
        <v>1147</v>
      </c>
      <c r="E1025" t="str">
        <f t="shared" si="15"/>
        <v>群馬県富岡市下丹生</v>
      </c>
    </row>
    <row r="1026" spans="1:5">
      <c r="A1026">
        <v>3702305</v>
      </c>
      <c r="B1026" t="s">
        <v>191</v>
      </c>
      <c r="C1026" t="s">
        <v>1124</v>
      </c>
      <c r="D1026" t="s">
        <v>1148</v>
      </c>
      <c r="E1026" t="str">
        <f t="shared" si="15"/>
        <v>群馬県富岡市白岩</v>
      </c>
    </row>
    <row r="1027" spans="1:5">
      <c r="A1027">
        <v>3702315</v>
      </c>
      <c r="B1027" t="s">
        <v>191</v>
      </c>
      <c r="C1027" t="s">
        <v>1124</v>
      </c>
      <c r="D1027" t="s">
        <v>1149</v>
      </c>
      <c r="E1027" t="str">
        <f t="shared" ref="E1027:E1090" si="16">_xlfn.TEXTJOIN(,,B1027,C1027,D1027)</f>
        <v>群馬県富岡市曽木</v>
      </c>
    </row>
    <row r="1028" spans="1:5">
      <c r="A1028">
        <v>3702331</v>
      </c>
      <c r="B1028" t="s">
        <v>191</v>
      </c>
      <c r="C1028" t="s">
        <v>1124</v>
      </c>
      <c r="D1028" t="s">
        <v>1150</v>
      </c>
      <c r="E1028" t="str">
        <f t="shared" si="16"/>
        <v>群馬県富岡市内匠</v>
      </c>
    </row>
    <row r="1029" spans="1:5">
      <c r="A1029">
        <v>3702314</v>
      </c>
      <c r="B1029" t="s">
        <v>191</v>
      </c>
      <c r="C1029" t="s">
        <v>1124</v>
      </c>
      <c r="D1029" t="s">
        <v>1151</v>
      </c>
      <c r="E1029" t="str">
        <f t="shared" si="16"/>
        <v>群馬県富岡市田篠</v>
      </c>
    </row>
    <row r="1030" spans="1:5">
      <c r="A1030">
        <v>3702454</v>
      </c>
      <c r="B1030" t="s">
        <v>191</v>
      </c>
      <c r="C1030" t="s">
        <v>1124</v>
      </c>
      <c r="D1030" t="s">
        <v>1152</v>
      </c>
      <c r="E1030" t="str">
        <f t="shared" si="16"/>
        <v>群馬県富岡市田島</v>
      </c>
    </row>
    <row r="1031" spans="1:5">
      <c r="A1031">
        <v>3702316</v>
      </c>
      <c r="B1031" t="s">
        <v>191</v>
      </c>
      <c r="C1031" t="s">
        <v>1124</v>
      </c>
      <c r="D1031" t="s">
        <v>1153</v>
      </c>
      <c r="E1031" t="str">
        <f t="shared" si="16"/>
        <v>群馬県富岡市富岡</v>
      </c>
    </row>
    <row r="1032" spans="1:5">
      <c r="A1032">
        <v>3702465</v>
      </c>
      <c r="B1032" t="s">
        <v>191</v>
      </c>
      <c r="C1032" t="s">
        <v>1124</v>
      </c>
      <c r="D1032" t="s">
        <v>1154</v>
      </c>
      <c r="E1032" t="str">
        <f t="shared" si="16"/>
        <v>群馬県富岡市中沢</v>
      </c>
    </row>
    <row r="1033" spans="1:5">
      <c r="A1033">
        <v>3702333</v>
      </c>
      <c r="B1033" t="s">
        <v>191</v>
      </c>
      <c r="C1033" t="s">
        <v>1124</v>
      </c>
      <c r="D1033" t="s">
        <v>1155</v>
      </c>
      <c r="E1033" t="str">
        <f t="shared" si="16"/>
        <v>群馬県富岡市中高瀬</v>
      </c>
    </row>
    <row r="1034" spans="1:5">
      <c r="A1034">
        <v>3702343</v>
      </c>
      <c r="B1034" t="s">
        <v>191</v>
      </c>
      <c r="C1034" t="s">
        <v>1124</v>
      </c>
      <c r="D1034" t="s">
        <v>1156</v>
      </c>
      <c r="E1034" t="str">
        <f t="shared" si="16"/>
        <v>群馬県富岡市七日市</v>
      </c>
    </row>
    <row r="1035" spans="1:5">
      <c r="A1035">
        <v>3702464</v>
      </c>
      <c r="B1035" t="s">
        <v>191</v>
      </c>
      <c r="C1035" t="s">
        <v>1124</v>
      </c>
      <c r="D1035" t="s">
        <v>1157</v>
      </c>
      <c r="E1035" t="str">
        <f t="shared" si="16"/>
        <v>群馬県富岡市南蛇井</v>
      </c>
    </row>
    <row r="1036" spans="1:5">
      <c r="A1036">
        <v>3702323</v>
      </c>
      <c r="B1036" t="s">
        <v>191</v>
      </c>
      <c r="C1036" t="s">
        <v>1124</v>
      </c>
      <c r="D1036" t="s">
        <v>1158</v>
      </c>
      <c r="E1036" t="str">
        <f t="shared" si="16"/>
        <v>群馬県富岡市野上</v>
      </c>
    </row>
    <row r="1037" spans="1:5">
      <c r="A1037">
        <v>3702467</v>
      </c>
      <c r="B1037" t="s">
        <v>191</v>
      </c>
      <c r="C1037" t="s">
        <v>1124</v>
      </c>
      <c r="D1037" t="s">
        <v>1159</v>
      </c>
      <c r="E1037" t="str">
        <f t="shared" si="16"/>
        <v>群馬県富岡市原</v>
      </c>
    </row>
    <row r="1038" spans="1:5">
      <c r="A1038">
        <v>3702307</v>
      </c>
      <c r="B1038" t="s">
        <v>191</v>
      </c>
      <c r="C1038" t="s">
        <v>1124</v>
      </c>
      <c r="D1038" t="s">
        <v>1160</v>
      </c>
      <c r="E1038" t="str">
        <f t="shared" si="16"/>
        <v>群馬県富岡市藤木</v>
      </c>
    </row>
    <row r="1039" spans="1:5">
      <c r="A1039">
        <v>3702342</v>
      </c>
      <c r="B1039" t="s">
        <v>191</v>
      </c>
      <c r="C1039" t="s">
        <v>1124</v>
      </c>
      <c r="D1039" t="s">
        <v>1161</v>
      </c>
      <c r="E1039" t="str">
        <f t="shared" si="16"/>
        <v>群馬県富岡市別保</v>
      </c>
    </row>
    <row r="1040" spans="1:5">
      <c r="A1040">
        <v>3702312</v>
      </c>
      <c r="B1040" t="s">
        <v>191</v>
      </c>
      <c r="C1040" t="s">
        <v>1124</v>
      </c>
      <c r="D1040" t="s">
        <v>1162</v>
      </c>
      <c r="E1040" t="str">
        <f t="shared" si="16"/>
        <v>群馬県富岡市星田</v>
      </c>
    </row>
    <row r="1041" spans="1:5">
      <c r="A1041">
        <v>3702324</v>
      </c>
      <c r="B1041" t="s">
        <v>191</v>
      </c>
      <c r="C1041" t="s">
        <v>1124</v>
      </c>
      <c r="D1041" t="s">
        <v>1163</v>
      </c>
      <c r="E1041" t="str">
        <f t="shared" si="16"/>
        <v>群馬県富岡市南後箇</v>
      </c>
    </row>
    <row r="1042" spans="1:5">
      <c r="A1042">
        <v>3702453</v>
      </c>
      <c r="B1042" t="s">
        <v>191</v>
      </c>
      <c r="C1042" t="s">
        <v>1124</v>
      </c>
      <c r="D1042" t="s">
        <v>1164</v>
      </c>
      <c r="E1042" t="str">
        <f t="shared" si="16"/>
        <v>群馬県富岡市宮崎</v>
      </c>
    </row>
    <row r="1043" spans="1:5">
      <c r="A1043">
        <v>3790202</v>
      </c>
      <c r="B1043" t="s">
        <v>191</v>
      </c>
      <c r="C1043" t="s">
        <v>1124</v>
      </c>
      <c r="D1043" t="s">
        <v>1165</v>
      </c>
      <c r="E1043" t="str">
        <f t="shared" si="16"/>
        <v>群馬県富岡市妙義町大牛</v>
      </c>
    </row>
    <row r="1044" spans="1:5">
      <c r="A1044">
        <v>3702411</v>
      </c>
      <c r="B1044" t="s">
        <v>191</v>
      </c>
      <c r="C1044" t="s">
        <v>1124</v>
      </c>
      <c r="D1044" t="s">
        <v>1166</v>
      </c>
      <c r="E1044" t="str">
        <f t="shared" si="16"/>
        <v>群馬県富岡市妙義町上高田</v>
      </c>
    </row>
    <row r="1045" spans="1:5">
      <c r="A1045">
        <v>3790205</v>
      </c>
      <c r="B1045" t="s">
        <v>191</v>
      </c>
      <c r="C1045" t="s">
        <v>1124</v>
      </c>
      <c r="D1045" t="s">
        <v>1167</v>
      </c>
      <c r="E1045" t="str">
        <f t="shared" si="16"/>
        <v>群馬県富岡市妙義町北山</v>
      </c>
    </row>
    <row r="1046" spans="1:5">
      <c r="A1046">
        <v>3702412</v>
      </c>
      <c r="B1046" t="s">
        <v>191</v>
      </c>
      <c r="C1046" t="s">
        <v>1124</v>
      </c>
      <c r="D1046" t="s">
        <v>1168</v>
      </c>
      <c r="E1046" t="str">
        <f t="shared" si="16"/>
        <v>群馬県富岡市妙義町下高田</v>
      </c>
    </row>
    <row r="1047" spans="1:5">
      <c r="A1047">
        <v>3790208</v>
      </c>
      <c r="B1047" t="s">
        <v>191</v>
      </c>
      <c r="C1047" t="s">
        <v>1124</v>
      </c>
      <c r="D1047" t="s">
        <v>1169</v>
      </c>
      <c r="E1047" t="str">
        <f t="shared" si="16"/>
        <v>群馬県富岡市妙義町菅原</v>
      </c>
    </row>
    <row r="1048" spans="1:5">
      <c r="A1048">
        <v>3790203</v>
      </c>
      <c r="B1048" t="s">
        <v>191</v>
      </c>
      <c r="C1048" t="s">
        <v>1124</v>
      </c>
      <c r="D1048" t="s">
        <v>1170</v>
      </c>
      <c r="E1048" t="str">
        <f t="shared" si="16"/>
        <v>群馬県富岡市妙義町岳</v>
      </c>
    </row>
    <row r="1049" spans="1:5">
      <c r="A1049">
        <v>3790206</v>
      </c>
      <c r="B1049" t="s">
        <v>191</v>
      </c>
      <c r="C1049" t="s">
        <v>1124</v>
      </c>
      <c r="D1049" t="s">
        <v>1171</v>
      </c>
      <c r="E1049" t="str">
        <f t="shared" si="16"/>
        <v>群馬県富岡市妙義町中里</v>
      </c>
    </row>
    <row r="1050" spans="1:5">
      <c r="A1050">
        <v>3790204</v>
      </c>
      <c r="B1050" t="s">
        <v>191</v>
      </c>
      <c r="C1050" t="s">
        <v>1124</v>
      </c>
      <c r="D1050" t="s">
        <v>1172</v>
      </c>
      <c r="E1050" t="str">
        <f t="shared" si="16"/>
        <v>群馬県富岡市妙義町行沢</v>
      </c>
    </row>
    <row r="1051" spans="1:5">
      <c r="A1051">
        <v>3790207</v>
      </c>
      <c r="B1051" t="s">
        <v>191</v>
      </c>
      <c r="C1051" t="s">
        <v>1124</v>
      </c>
      <c r="D1051" t="s">
        <v>1173</v>
      </c>
      <c r="E1051" t="str">
        <f t="shared" si="16"/>
        <v>群馬県富岡市妙義町古立</v>
      </c>
    </row>
    <row r="1052" spans="1:5">
      <c r="A1052">
        <v>3790201</v>
      </c>
      <c r="B1052" t="s">
        <v>191</v>
      </c>
      <c r="C1052" t="s">
        <v>1124</v>
      </c>
      <c r="D1052" t="s">
        <v>1174</v>
      </c>
      <c r="E1052" t="str">
        <f t="shared" si="16"/>
        <v>群馬県富岡市妙義町妙義</v>
      </c>
    </row>
    <row r="1053" spans="1:5">
      <c r="A1053">
        <v>3790209</v>
      </c>
      <c r="B1053" t="s">
        <v>191</v>
      </c>
      <c r="C1053" t="s">
        <v>1124</v>
      </c>
      <c r="D1053" t="s">
        <v>1175</v>
      </c>
      <c r="E1053" t="str">
        <f t="shared" si="16"/>
        <v>群馬県富岡市妙義町諸戸</v>
      </c>
    </row>
    <row r="1054" spans="1:5">
      <c r="A1054">
        <v>3702413</v>
      </c>
      <c r="B1054" t="s">
        <v>191</v>
      </c>
      <c r="C1054" t="s">
        <v>1124</v>
      </c>
      <c r="D1054" t="s">
        <v>1176</v>
      </c>
      <c r="E1054" t="str">
        <f t="shared" si="16"/>
        <v>群馬県富岡市妙義町八木連</v>
      </c>
    </row>
    <row r="1055" spans="1:5">
      <c r="A1055">
        <v>3702303</v>
      </c>
      <c r="B1055" t="s">
        <v>191</v>
      </c>
      <c r="C1055" t="s">
        <v>1124</v>
      </c>
      <c r="D1055" t="s">
        <v>1177</v>
      </c>
      <c r="E1055" t="str">
        <f t="shared" si="16"/>
        <v>群馬県富岡市蕨</v>
      </c>
    </row>
    <row r="1056" spans="1:5">
      <c r="A1056">
        <v>3790100</v>
      </c>
      <c r="B1056" t="s">
        <v>191</v>
      </c>
      <c r="C1056" t="s">
        <v>1178</v>
      </c>
      <c r="D1056" t="s">
        <v>193</v>
      </c>
      <c r="E1056" t="str">
        <f t="shared" si="16"/>
        <v>群馬県安中市以下に掲載がない場合</v>
      </c>
    </row>
    <row r="1057" spans="1:5">
      <c r="A1057">
        <v>3790109</v>
      </c>
      <c r="B1057" t="s">
        <v>191</v>
      </c>
      <c r="C1057" t="s">
        <v>1178</v>
      </c>
      <c r="D1057" t="s">
        <v>1179</v>
      </c>
      <c r="E1057" t="str">
        <f t="shared" si="16"/>
        <v>群馬県安中市秋間みのりが丘</v>
      </c>
    </row>
    <row r="1058" spans="1:5">
      <c r="A1058">
        <v>3790116</v>
      </c>
      <c r="B1058" t="s">
        <v>191</v>
      </c>
      <c r="C1058" t="s">
        <v>1178</v>
      </c>
      <c r="D1058" t="s">
        <v>1180</v>
      </c>
      <c r="E1058" t="str">
        <f t="shared" si="16"/>
        <v>群馬県安中市安中</v>
      </c>
    </row>
    <row r="1059" spans="1:5">
      <c r="A1059">
        <v>3790127</v>
      </c>
      <c r="B1059" t="s">
        <v>191</v>
      </c>
      <c r="C1059" t="s">
        <v>1178</v>
      </c>
      <c r="D1059" t="s">
        <v>1181</v>
      </c>
      <c r="E1059" t="str">
        <f t="shared" si="16"/>
        <v>群馬県安中市磯部</v>
      </c>
    </row>
    <row r="1060" spans="1:5">
      <c r="A1060">
        <v>3790111</v>
      </c>
      <c r="B1060" t="s">
        <v>191</v>
      </c>
      <c r="C1060" t="s">
        <v>1178</v>
      </c>
      <c r="D1060" t="s">
        <v>1182</v>
      </c>
      <c r="E1060" t="str">
        <f t="shared" si="16"/>
        <v>群馬県安中市板鼻</v>
      </c>
    </row>
    <row r="1061" spans="1:5">
      <c r="A1061">
        <v>3790112</v>
      </c>
      <c r="B1061" t="s">
        <v>191</v>
      </c>
      <c r="C1061" t="s">
        <v>1178</v>
      </c>
      <c r="D1061" t="s">
        <v>1183</v>
      </c>
      <c r="E1061" t="str">
        <f t="shared" si="16"/>
        <v>群馬県安中市岩井</v>
      </c>
    </row>
    <row r="1062" spans="1:5">
      <c r="A1062">
        <v>3790121</v>
      </c>
      <c r="B1062" t="s">
        <v>191</v>
      </c>
      <c r="C1062" t="s">
        <v>1178</v>
      </c>
      <c r="D1062" t="s">
        <v>1184</v>
      </c>
      <c r="E1062" t="str">
        <f t="shared" si="16"/>
        <v>群馬県安中市大竹</v>
      </c>
    </row>
    <row r="1063" spans="1:5">
      <c r="A1063">
        <v>3790113</v>
      </c>
      <c r="B1063" t="s">
        <v>191</v>
      </c>
      <c r="C1063" t="s">
        <v>1178</v>
      </c>
      <c r="D1063" t="s">
        <v>1185</v>
      </c>
      <c r="E1063" t="str">
        <f t="shared" si="16"/>
        <v>群馬県安中市大谷</v>
      </c>
    </row>
    <row r="1064" spans="1:5">
      <c r="A1064">
        <v>3790105</v>
      </c>
      <c r="B1064" t="s">
        <v>191</v>
      </c>
      <c r="C1064" t="s">
        <v>1178</v>
      </c>
      <c r="D1064" t="s">
        <v>1186</v>
      </c>
      <c r="E1064" t="str">
        <f t="shared" si="16"/>
        <v>群馬県安中市小俣</v>
      </c>
    </row>
    <row r="1065" spans="1:5">
      <c r="A1065">
        <v>3790108</v>
      </c>
      <c r="B1065" t="s">
        <v>191</v>
      </c>
      <c r="C1065" t="s">
        <v>1178</v>
      </c>
      <c r="D1065" t="s">
        <v>1187</v>
      </c>
      <c r="E1065" t="str">
        <f t="shared" si="16"/>
        <v>群馬県安中市上後閑</v>
      </c>
    </row>
    <row r="1066" spans="1:5">
      <c r="A1066">
        <v>3790123</v>
      </c>
      <c r="B1066" t="s">
        <v>191</v>
      </c>
      <c r="C1066" t="s">
        <v>1178</v>
      </c>
      <c r="D1066" t="s">
        <v>1188</v>
      </c>
      <c r="E1066" t="str">
        <f t="shared" si="16"/>
        <v>群馬県安中市上間仁田</v>
      </c>
    </row>
    <row r="1067" spans="1:5">
      <c r="A1067">
        <v>3790135</v>
      </c>
      <c r="B1067" t="s">
        <v>191</v>
      </c>
      <c r="C1067" t="s">
        <v>1178</v>
      </c>
      <c r="D1067" t="s">
        <v>1189</v>
      </c>
      <c r="E1067" t="str">
        <f t="shared" si="16"/>
        <v>群馬県安中市郷原</v>
      </c>
    </row>
    <row r="1068" spans="1:5">
      <c r="A1068">
        <v>3790132</v>
      </c>
      <c r="B1068" t="s">
        <v>191</v>
      </c>
      <c r="C1068" t="s">
        <v>1178</v>
      </c>
      <c r="D1068" t="s">
        <v>1190</v>
      </c>
      <c r="E1068" t="str">
        <f t="shared" si="16"/>
        <v>群馬県安中市高別当</v>
      </c>
    </row>
    <row r="1069" spans="1:5">
      <c r="A1069">
        <v>3790124</v>
      </c>
      <c r="B1069" t="s">
        <v>191</v>
      </c>
      <c r="C1069" t="s">
        <v>1178</v>
      </c>
      <c r="D1069" t="s">
        <v>1191</v>
      </c>
      <c r="E1069" t="str">
        <f t="shared" si="16"/>
        <v>群馬県安中市鷺宮</v>
      </c>
    </row>
    <row r="1070" spans="1:5">
      <c r="A1070">
        <v>3790104</v>
      </c>
      <c r="B1070" t="s">
        <v>191</v>
      </c>
      <c r="C1070" t="s">
        <v>1178</v>
      </c>
      <c r="D1070" t="s">
        <v>1192</v>
      </c>
      <c r="E1070" t="str">
        <f t="shared" si="16"/>
        <v>群馬県安中市下秋間</v>
      </c>
    </row>
    <row r="1071" spans="1:5">
      <c r="A1071">
        <v>3790129</v>
      </c>
      <c r="B1071" t="s">
        <v>191</v>
      </c>
      <c r="C1071" t="s">
        <v>1178</v>
      </c>
      <c r="D1071" t="s">
        <v>1193</v>
      </c>
      <c r="E1071" t="str">
        <f t="shared" si="16"/>
        <v>群馬県安中市下磯部</v>
      </c>
    </row>
    <row r="1072" spans="1:5">
      <c r="A1072">
        <v>3790106</v>
      </c>
      <c r="B1072" t="s">
        <v>191</v>
      </c>
      <c r="C1072" t="s">
        <v>1178</v>
      </c>
      <c r="D1072" t="s">
        <v>1194</v>
      </c>
      <c r="E1072" t="str">
        <f t="shared" si="16"/>
        <v>群馬県安中市下後閑</v>
      </c>
    </row>
    <row r="1073" spans="1:5">
      <c r="A1073">
        <v>3790122</v>
      </c>
      <c r="B1073" t="s">
        <v>191</v>
      </c>
      <c r="C1073" t="s">
        <v>1178</v>
      </c>
      <c r="D1073" t="s">
        <v>1195</v>
      </c>
      <c r="E1073" t="str">
        <f t="shared" si="16"/>
        <v>群馬県安中市下間仁田</v>
      </c>
    </row>
    <row r="1074" spans="1:5">
      <c r="A1074">
        <v>3790103</v>
      </c>
      <c r="B1074" t="s">
        <v>191</v>
      </c>
      <c r="C1074" t="s">
        <v>1178</v>
      </c>
      <c r="D1074" t="s">
        <v>1196</v>
      </c>
      <c r="E1074" t="str">
        <f t="shared" si="16"/>
        <v>群馬県安中市中秋間</v>
      </c>
    </row>
    <row r="1075" spans="1:5">
      <c r="A1075">
        <v>3790107</v>
      </c>
      <c r="B1075" t="s">
        <v>191</v>
      </c>
      <c r="C1075" t="s">
        <v>1178</v>
      </c>
      <c r="D1075" t="s">
        <v>1197</v>
      </c>
      <c r="E1075" t="str">
        <f t="shared" si="16"/>
        <v>群馬県安中市中後閑</v>
      </c>
    </row>
    <row r="1076" spans="1:5">
      <c r="A1076">
        <v>3790115</v>
      </c>
      <c r="B1076" t="s">
        <v>191</v>
      </c>
      <c r="C1076" t="s">
        <v>1178</v>
      </c>
      <c r="D1076" t="s">
        <v>1198</v>
      </c>
      <c r="E1076" t="str">
        <f t="shared" si="16"/>
        <v>群馬県安中市中宿</v>
      </c>
    </row>
    <row r="1077" spans="1:5">
      <c r="A1077">
        <v>3790125</v>
      </c>
      <c r="B1077" t="s">
        <v>191</v>
      </c>
      <c r="C1077" t="s">
        <v>1178</v>
      </c>
      <c r="D1077" t="s">
        <v>1199</v>
      </c>
      <c r="E1077" t="str">
        <f t="shared" si="16"/>
        <v>群馬県安中市中野谷</v>
      </c>
    </row>
    <row r="1078" spans="1:5">
      <c r="A1078">
        <v>3790101</v>
      </c>
      <c r="B1078" t="s">
        <v>191</v>
      </c>
      <c r="C1078" t="s">
        <v>1178</v>
      </c>
      <c r="D1078" t="s">
        <v>1200</v>
      </c>
      <c r="E1078" t="str">
        <f t="shared" si="16"/>
        <v>群馬県安中市西上秋間</v>
      </c>
    </row>
    <row r="1079" spans="1:5">
      <c r="A1079">
        <v>3790126</v>
      </c>
      <c r="B1079" t="s">
        <v>191</v>
      </c>
      <c r="C1079" t="s">
        <v>1178</v>
      </c>
      <c r="D1079" t="s">
        <v>1201</v>
      </c>
      <c r="E1079" t="str">
        <f t="shared" si="16"/>
        <v>群馬県安中市西上磯部</v>
      </c>
    </row>
    <row r="1080" spans="1:5">
      <c r="A1080">
        <v>3790114</v>
      </c>
      <c r="B1080" t="s">
        <v>191</v>
      </c>
      <c r="C1080" t="s">
        <v>1178</v>
      </c>
      <c r="D1080" t="s">
        <v>1202</v>
      </c>
      <c r="E1080" t="str">
        <f t="shared" si="16"/>
        <v>群馬県安中市野殿</v>
      </c>
    </row>
    <row r="1081" spans="1:5">
      <c r="A1081">
        <v>3790133</v>
      </c>
      <c r="B1081" t="s">
        <v>191</v>
      </c>
      <c r="C1081" t="s">
        <v>1178</v>
      </c>
      <c r="D1081" t="s">
        <v>1203</v>
      </c>
      <c r="E1081" t="str">
        <f t="shared" si="16"/>
        <v>群馬県安中市原市</v>
      </c>
    </row>
    <row r="1082" spans="1:5">
      <c r="A1082">
        <v>3790102</v>
      </c>
      <c r="B1082" t="s">
        <v>191</v>
      </c>
      <c r="C1082" t="s">
        <v>1178</v>
      </c>
      <c r="D1082" t="s">
        <v>1204</v>
      </c>
      <c r="E1082" t="str">
        <f t="shared" si="16"/>
        <v>群馬県安中市東上秋間</v>
      </c>
    </row>
    <row r="1083" spans="1:5">
      <c r="A1083">
        <v>3790128</v>
      </c>
      <c r="B1083" t="s">
        <v>191</v>
      </c>
      <c r="C1083" t="s">
        <v>1178</v>
      </c>
      <c r="D1083" t="s">
        <v>1205</v>
      </c>
      <c r="E1083" t="str">
        <f t="shared" si="16"/>
        <v>群馬県安中市東上磯部</v>
      </c>
    </row>
    <row r="1084" spans="1:5">
      <c r="A1084">
        <v>3790131</v>
      </c>
      <c r="B1084" t="s">
        <v>191</v>
      </c>
      <c r="C1084" t="s">
        <v>1178</v>
      </c>
      <c r="D1084" t="s">
        <v>1206</v>
      </c>
      <c r="E1084" t="str">
        <f t="shared" si="16"/>
        <v>群馬県安中市古屋</v>
      </c>
    </row>
    <row r="1085" spans="1:5">
      <c r="A1085">
        <v>3790216</v>
      </c>
      <c r="B1085" t="s">
        <v>191</v>
      </c>
      <c r="C1085" t="s">
        <v>1178</v>
      </c>
      <c r="D1085" t="s">
        <v>1207</v>
      </c>
      <c r="E1085" t="str">
        <f t="shared" si="16"/>
        <v>群馬県安中市松井田町新井</v>
      </c>
    </row>
    <row r="1086" spans="1:5">
      <c r="A1086">
        <v>3790305</v>
      </c>
      <c r="B1086" t="s">
        <v>191</v>
      </c>
      <c r="C1086" t="s">
        <v>1178</v>
      </c>
      <c r="D1086" t="s">
        <v>1208</v>
      </c>
      <c r="E1086" t="str">
        <f t="shared" si="16"/>
        <v>群馬県安中市松井田町入山</v>
      </c>
    </row>
    <row r="1087" spans="1:5">
      <c r="A1087">
        <v>3790226</v>
      </c>
      <c r="B1087" t="s">
        <v>191</v>
      </c>
      <c r="C1087" t="s">
        <v>1178</v>
      </c>
      <c r="D1087" t="s">
        <v>1209</v>
      </c>
      <c r="E1087" t="str">
        <f t="shared" si="16"/>
        <v>群馬県安中市松井田町行田</v>
      </c>
    </row>
    <row r="1088" spans="1:5">
      <c r="A1088">
        <v>3790213</v>
      </c>
      <c r="B1088" t="s">
        <v>191</v>
      </c>
      <c r="C1088" t="s">
        <v>1178</v>
      </c>
      <c r="D1088" t="s">
        <v>1210</v>
      </c>
      <c r="E1088" t="str">
        <f t="shared" si="16"/>
        <v>群馬県安中市松井田町小日向</v>
      </c>
    </row>
    <row r="1089" spans="1:5">
      <c r="A1089">
        <v>3790211</v>
      </c>
      <c r="B1089" t="s">
        <v>191</v>
      </c>
      <c r="C1089" t="s">
        <v>1178</v>
      </c>
      <c r="D1089" t="s">
        <v>1211</v>
      </c>
      <c r="E1089" t="str">
        <f t="shared" si="16"/>
        <v>群馬県安中市松井田町上増田</v>
      </c>
    </row>
    <row r="1090" spans="1:5">
      <c r="A1090">
        <v>3790304</v>
      </c>
      <c r="B1090" t="s">
        <v>191</v>
      </c>
      <c r="C1090" t="s">
        <v>1178</v>
      </c>
      <c r="D1090" t="s">
        <v>1212</v>
      </c>
      <c r="E1090" t="str">
        <f t="shared" si="16"/>
        <v>群馬県安中市松井田町北野牧</v>
      </c>
    </row>
    <row r="1091" spans="1:5">
      <c r="A1091">
        <v>3790214</v>
      </c>
      <c r="B1091" t="s">
        <v>191</v>
      </c>
      <c r="C1091" t="s">
        <v>1178</v>
      </c>
      <c r="D1091" t="s">
        <v>1213</v>
      </c>
      <c r="E1091" t="str">
        <f t="shared" ref="E1091:E1154" si="17">_xlfn.TEXTJOIN(,,B1091,C1091,D1091)</f>
        <v>群馬県安中市松井田町国衙</v>
      </c>
    </row>
    <row r="1092" spans="1:5">
      <c r="A1092">
        <v>3790302</v>
      </c>
      <c r="B1092" t="s">
        <v>191</v>
      </c>
      <c r="C1092" t="s">
        <v>1178</v>
      </c>
      <c r="D1092" t="s">
        <v>1214</v>
      </c>
      <c r="E1092" t="str">
        <f t="shared" si="17"/>
        <v>群馬県安中市松井田町五料</v>
      </c>
    </row>
    <row r="1093" spans="1:5">
      <c r="A1093">
        <v>3790307</v>
      </c>
      <c r="B1093" t="s">
        <v>191</v>
      </c>
      <c r="C1093" t="s">
        <v>1178</v>
      </c>
      <c r="D1093" t="s">
        <v>1215</v>
      </c>
      <c r="E1093" t="str">
        <f t="shared" si="17"/>
        <v>群馬県安中市松井田町坂本</v>
      </c>
    </row>
    <row r="1094" spans="1:5">
      <c r="A1094">
        <v>3790212</v>
      </c>
      <c r="B1094" t="s">
        <v>191</v>
      </c>
      <c r="C1094" t="s">
        <v>1178</v>
      </c>
      <c r="D1094" t="s">
        <v>1216</v>
      </c>
      <c r="E1094" t="str">
        <f t="shared" si="17"/>
        <v>群馬県安中市松井田町下増田</v>
      </c>
    </row>
    <row r="1095" spans="1:5">
      <c r="A1095">
        <v>3790215</v>
      </c>
      <c r="B1095" t="s">
        <v>191</v>
      </c>
      <c r="C1095" t="s">
        <v>1178</v>
      </c>
      <c r="D1095" t="s">
        <v>1217</v>
      </c>
      <c r="E1095" t="str">
        <f t="shared" si="17"/>
        <v>群馬県安中市松井田町高梨子</v>
      </c>
    </row>
    <row r="1096" spans="1:5">
      <c r="A1096">
        <v>3890121</v>
      </c>
      <c r="B1096" t="s">
        <v>191</v>
      </c>
      <c r="C1096" t="s">
        <v>1178</v>
      </c>
      <c r="D1096" t="s">
        <v>1218</v>
      </c>
      <c r="E1096" t="str">
        <f t="shared" si="17"/>
        <v>群馬県安中市松井田町峠</v>
      </c>
    </row>
    <row r="1097" spans="1:5">
      <c r="A1097">
        <v>3790221</v>
      </c>
      <c r="B1097" t="s">
        <v>191</v>
      </c>
      <c r="C1097" t="s">
        <v>1178</v>
      </c>
      <c r="D1097" t="s">
        <v>1219</v>
      </c>
      <c r="E1097" t="str">
        <f t="shared" si="17"/>
        <v>群馬県安中市松井田町新堀</v>
      </c>
    </row>
    <row r="1098" spans="1:5">
      <c r="A1098">
        <v>3790223</v>
      </c>
      <c r="B1098" t="s">
        <v>191</v>
      </c>
      <c r="C1098" t="s">
        <v>1178</v>
      </c>
      <c r="D1098" t="s">
        <v>1220</v>
      </c>
      <c r="E1098" t="str">
        <f t="shared" si="17"/>
        <v>群馬県安中市松井田町二軒在家</v>
      </c>
    </row>
    <row r="1099" spans="1:5">
      <c r="A1099">
        <v>3790303</v>
      </c>
      <c r="B1099" t="s">
        <v>191</v>
      </c>
      <c r="C1099" t="s">
        <v>1178</v>
      </c>
      <c r="D1099" t="s">
        <v>1221</v>
      </c>
      <c r="E1099" t="str">
        <f t="shared" si="17"/>
        <v>群馬県安中市松井田町西野牧</v>
      </c>
    </row>
    <row r="1100" spans="1:5">
      <c r="A1100">
        <v>3790306</v>
      </c>
      <c r="B1100" t="s">
        <v>191</v>
      </c>
      <c r="C1100" t="s">
        <v>1178</v>
      </c>
      <c r="D1100" t="s">
        <v>1222</v>
      </c>
      <c r="E1100" t="str">
        <f t="shared" si="17"/>
        <v>群馬県安中市松井田町原</v>
      </c>
    </row>
    <row r="1101" spans="1:5">
      <c r="A1101">
        <v>3790217</v>
      </c>
      <c r="B1101" t="s">
        <v>191</v>
      </c>
      <c r="C1101" t="s">
        <v>1178</v>
      </c>
      <c r="D1101" t="s">
        <v>1223</v>
      </c>
      <c r="E1101" t="str">
        <f t="shared" si="17"/>
        <v>群馬県安中市松井田町土塩</v>
      </c>
    </row>
    <row r="1102" spans="1:5">
      <c r="A1102">
        <v>3790224</v>
      </c>
      <c r="B1102" t="s">
        <v>191</v>
      </c>
      <c r="C1102" t="s">
        <v>1178</v>
      </c>
      <c r="D1102" t="s">
        <v>1224</v>
      </c>
      <c r="E1102" t="str">
        <f t="shared" si="17"/>
        <v>群馬県安中市松井田町人見</v>
      </c>
    </row>
    <row r="1103" spans="1:5">
      <c r="A1103">
        <v>3790222</v>
      </c>
      <c r="B1103" t="s">
        <v>191</v>
      </c>
      <c r="C1103" t="s">
        <v>1178</v>
      </c>
      <c r="D1103" t="s">
        <v>1225</v>
      </c>
      <c r="E1103" t="str">
        <f t="shared" si="17"/>
        <v>群馬県安中市松井田町松井田</v>
      </c>
    </row>
    <row r="1104" spans="1:5">
      <c r="A1104">
        <v>3790225</v>
      </c>
      <c r="B1104" t="s">
        <v>191</v>
      </c>
      <c r="C1104" t="s">
        <v>1178</v>
      </c>
      <c r="D1104" t="s">
        <v>1226</v>
      </c>
      <c r="E1104" t="str">
        <f t="shared" si="17"/>
        <v>群馬県安中市松井田町八城</v>
      </c>
    </row>
    <row r="1105" spans="1:5">
      <c r="A1105">
        <v>3790301</v>
      </c>
      <c r="B1105" t="s">
        <v>191</v>
      </c>
      <c r="C1105" t="s">
        <v>1178</v>
      </c>
      <c r="D1105" t="s">
        <v>1227</v>
      </c>
      <c r="E1105" t="str">
        <f t="shared" si="17"/>
        <v>群馬県安中市松井田町横川</v>
      </c>
    </row>
    <row r="1106" spans="1:5">
      <c r="A1106">
        <v>3790136</v>
      </c>
      <c r="B1106" t="s">
        <v>191</v>
      </c>
      <c r="C1106" t="s">
        <v>1178</v>
      </c>
      <c r="D1106" t="s">
        <v>1228</v>
      </c>
      <c r="E1106" t="str">
        <f t="shared" si="17"/>
        <v>群馬県安中市嶺</v>
      </c>
    </row>
    <row r="1107" spans="1:5">
      <c r="A1107">
        <v>3790134</v>
      </c>
      <c r="B1107" t="s">
        <v>191</v>
      </c>
      <c r="C1107" t="s">
        <v>1178</v>
      </c>
      <c r="D1107" t="s">
        <v>1229</v>
      </c>
      <c r="E1107" t="str">
        <f t="shared" si="17"/>
        <v>群馬県安中市簗瀬</v>
      </c>
    </row>
    <row r="1108" spans="1:5">
      <c r="A1108">
        <v>3760100</v>
      </c>
      <c r="B1108" t="s">
        <v>191</v>
      </c>
      <c r="C1108" t="s">
        <v>1230</v>
      </c>
      <c r="D1108" t="s">
        <v>193</v>
      </c>
      <c r="E1108" t="str">
        <f t="shared" si="17"/>
        <v>群馬県みどり市以下に掲載がない場合</v>
      </c>
    </row>
    <row r="1109" spans="1:5">
      <c r="A1109">
        <v>3760306</v>
      </c>
      <c r="B1109" t="s">
        <v>191</v>
      </c>
      <c r="C1109" t="s">
        <v>1230</v>
      </c>
      <c r="D1109" t="s">
        <v>1231</v>
      </c>
      <c r="E1109" t="str">
        <f t="shared" si="17"/>
        <v>群馬県みどり市東町荻原</v>
      </c>
    </row>
    <row r="1110" spans="1:5">
      <c r="A1110">
        <v>3760302</v>
      </c>
      <c r="B1110" t="s">
        <v>191</v>
      </c>
      <c r="C1110" t="s">
        <v>1230</v>
      </c>
      <c r="D1110" t="s">
        <v>1232</v>
      </c>
      <c r="E1110" t="str">
        <f t="shared" si="17"/>
        <v>群馬県みどり市東町草木</v>
      </c>
    </row>
    <row r="1111" spans="1:5">
      <c r="A1111">
        <v>3760304</v>
      </c>
      <c r="B1111" t="s">
        <v>191</v>
      </c>
      <c r="C1111" t="s">
        <v>1230</v>
      </c>
      <c r="D1111" t="s">
        <v>1233</v>
      </c>
      <c r="E1111" t="str">
        <f t="shared" si="17"/>
        <v>群馬県みどり市東町神戸</v>
      </c>
    </row>
    <row r="1112" spans="1:5">
      <c r="A1112">
        <v>3760308</v>
      </c>
      <c r="B1112" t="s">
        <v>191</v>
      </c>
      <c r="C1112" t="s">
        <v>1230</v>
      </c>
      <c r="D1112" t="s">
        <v>1234</v>
      </c>
      <c r="E1112" t="str">
        <f t="shared" si="17"/>
        <v>群馬県みどり市東町小中</v>
      </c>
    </row>
    <row r="1113" spans="1:5">
      <c r="A1113">
        <v>3760303</v>
      </c>
      <c r="B1113" t="s">
        <v>191</v>
      </c>
      <c r="C1113" t="s">
        <v>1230</v>
      </c>
      <c r="D1113" t="s">
        <v>1235</v>
      </c>
      <c r="E1113" t="str">
        <f t="shared" si="17"/>
        <v>群馬県みどり市東町座間</v>
      </c>
    </row>
    <row r="1114" spans="1:5">
      <c r="A1114">
        <v>3760305</v>
      </c>
      <c r="B1114" t="s">
        <v>191</v>
      </c>
      <c r="C1114" t="s">
        <v>1230</v>
      </c>
      <c r="D1114" t="s">
        <v>1236</v>
      </c>
      <c r="E1114" t="str">
        <f t="shared" si="17"/>
        <v>群馬県みどり市東町小夜戸</v>
      </c>
    </row>
    <row r="1115" spans="1:5">
      <c r="A1115">
        <v>3760301</v>
      </c>
      <c r="B1115" t="s">
        <v>191</v>
      </c>
      <c r="C1115" t="s">
        <v>1230</v>
      </c>
      <c r="D1115" t="s">
        <v>1237</v>
      </c>
      <c r="E1115" t="str">
        <f t="shared" si="17"/>
        <v>群馬県みどり市東町沢入</v>
      </c>
    </row>
    <row r="1116" spans="1:5">
      <c r="A1116">
        <v>3760307</v>
      </c>
      <c r="B1116" t="s">
        <v>191</v>
      </c>
      <c r="C1116" t="s">
        <v>1230</v>
      </c>
      <c r="D1116" t="s">
        <v>1238</v>
      </c>
      <c r="E1116" t="str">
        <f t="shared" si="17"/>
        <v>群馬県みどり市東町花輪</v>
      </c>
    </row>
    <row r="1117" spans="1:5">
      <c r="A1117">
        <v>3760114</v>
      </c>
      <c r="B1117" t="s">
        <v>191</v>
      </c>
      <c r="C1117" t="s">
        <v>1230</v>
      </c>
      <c r="D1117" t="s">
        <v>1239</v>
      </c>
      <c r="E1117" t="str">
        <f t="shared" si="17"/>
        <v>群馬県みどり市大間々町浅原</v>
      </c>
    </row>
    <row r="1118" spans="1:5">
      <c r="A1118">
        <v>3760101</v>
      </c>
      <c r="B1118" t="s">
        <v>191</v>
      </c>
      <c r="C1118" t="s">
        <v>1230</v>
      </c>
      <c r="D1118" t="s">
        <v>1240</v>
      </c>
      <c r="E1118" t="str">
        <f t="shared" si="17"/>
        <v>群馬県みどり市大間々町大間々</v>
      </c>
    </row>
    <row r="1119" spans="1:5">
      <c r="A1119">
        <v>3760111</v>
      </c>
      <c r="B1119" t="s">
        <v>191</v>
      </c>
      <c r="C1119" t="s">
        <v>1230</v>
      </c>
      <c r="D1119" t="s">
        <v>1241</v>
      </c>
      <c r="E1119" t="str">
        <f t="shared" si="17"/>
        <v>群馬県みどり市大間々町小平</v>
      </c>
    </row>
    <row r="1120" spans="1:5">
      <c r="A1120">
        <v>3760104</v>
      </c>
      <c r="B1120" t="s">
        <v>191</v>
      </c>
      <c r="C1120" t="s">
        <v>1230</v>
      </c>
      <c r="D1120" t="s">
        <v>1242</v>
      </c>
      <c r="E1120" t="str">
        <f t="shared" si="17"/>
        <v>群馬県みどり市大間々町上神梅</v>
      </c>
    </row>
    <row r="1121" spans="1:5">
      <c r="A1121">
        <v>3760102</v>
      </c>
      <c r="B1121" t="s">
        <v>191</v>
      </c>
      <c r="C1121" t="s">
        <v>1230</v>
      </c>
      <c r="D1121" t="s">
        <v>1243</v>
      </c>
      <c r="E1121" t="str">
        <f t="shared" si="17"/>
        <v>群馬県みどり市大間々町桐原</v>
      </c>
    </row>
    <row r="1122" spans="1:5">
      <c r="A1122">
        <v>3760116</v>
      </c>
      <c r="B1122" t="s">
        <v>191</v>
      </c>
      <c r="C1122" t="s">
        <v>1230</v>
      </c>
      <c r="D1122" t="s">
        <v>1244</v>
      </c>
      <c r="E1122" t="str">
        <f t="shared" si="17"/>
        <v>群馬県みどり市大間々町塩沢</v>
      </c>
    </row>
    <row r="1123" spans="1:5">
      <c r="A1123">
        <v>3760115</v>
      </c>
      <c r="B1123" t="s">
        <v>191</v>
      </c>
      <c r="C1123" t="s">
        <v>1230</v>
      </c>
      <c r="D1123" t="s">
        <v>1245</v>
      </c>
      <c r="E1123" t="str">
        <f t="shared" si="17"/>
        <v>群馬県みどり市大間々町塩原</v>
      </c>
    </row>
    <row r="1124" spans="1:5">
      <c r="A1124">
        <v>3760103</v>
      </c>
      <c r="B1124" t="s">
        <v>191</v>
      </c>
      <c r="C1124" t="s">
        <v>1230</v>
      </c>
      <c r="D1124" t="s">
        <v>1246</v>
      </c>
      <c r="E1124" t="str">
        <f t="shared" si="17"/>
        <v>群馬県みどり市大間々町下神梅</v>
      </c>
    </row>
    <row r="1125" spans="1:5">
      <c r="A1125">
        <v>3760113</v>
      </c>
      <c r="B1125" t="s">
        <v>191</v>
      </c>
      <c r="C1125" t="s">
        <v>1230</v>
      </c>
      <c r="D1125" t="s">
        <v>1247</v>
      </c>
      <c r="E1125" t="str">
        <f t="shared" si="17"/>
        <v>群馬県みどり市大間々町高津戸</v>
      </c>
    </row>
    <row r="1126" spans="1:5">
      <c r="A1126">
        <v>3760112</v>
      </c>
      <c r="B1126" t="s">
        <v>191</v>
      </c>
      <c r="C1126" t="s">
        <v>1230</v>
      </c>
      <c r="D1126" t="s">
        <v>1248</v>
      </c>
      <c r="E1126" t="str">
        <f t="shared" si="17"/>
        <v>群馬県みどり市大間々町長尾根</v>
      </c>
    </row>
    <row r="1127" spans="1:5">
      <c r="A1127">
        <v>3792311</v>
      </c>
      <c r="B1127" t="s">
        <v>191</v>
      </c>
      <c r="C1127" t="s">
        <v>1230</v>
      </c>
      <c r="D1127" t="s">
        <v>1249</v>
      </c>
      <c r="E1127" t="str">
        <f t="shared" si="17"/>
        <v>群馬県みどり市笠懸町阿左美</v>
      </c>
    </row>
    <row r="1128" spans="1:5">
      <c r="A1128">
        <v>3792312</v>
      </c>
      <c r="B1128" t="s">
        <v>191</v>
      </c>
      <c r="C1128" t="s">
        <v>1230</v>
      </c>
      <c r="D1128" t="s">
        <v>1250</v>
      </c>
      <c r="E1128" t="str">
        <f t="shared" si="17"/>
        <v>群馬県みどり市笠懸町久宮</v>
      </c>
    </row>
    <row r="1129" spans="1:5">
      <c r="A1129">
        <v>3792314</v>
      </c>
      <c r="B1129" t="s">
        <v>191</v>
      </c>
      <c r="C1129" t="s">
        <v>1230</v>
      </c>
      <c r="D1129" t="s">
        <v>1251</v>
      </c>
      <c r="E1129" t="str">
        <f t="shared" si="17"/>
        <v>群馬県みどり市笠懸町西鹿田</v>
      </c>
    </row>
    <row r="1130" spans="1:5">
      <c r="A1130">
        <v>3792313</v>
      </c>
      <c r="B1130" t="s">
        <v>191</v>
      </c>
      <c r="C1130" t="s">
        <v>1230</v>
      </c>
      <c r="D1130" t="s">
        <v>1252</v>
      </c>
      <c r="E1130" t="str">
        <f t="shared" si="17"/>
        <v>群馬県みどり市笠懸町鹿</v>
      </c>
    </row>
    <row r="1131" spans="1:5">
      <c r="A1131">
        <v>3703500</v>
      </c>
      <c r="B1131" t="s">
        <v>191</v>
      </c>
      <c r="C1131" t="s">
        <v>1253</v>
      </c>
      <c r="D1131" t="s">
        <v>193</v>
      </c>
      <c r="E1131" t="str">
        <f t="shared" si="17"/>
        <v>群馬県北群馬郡榛東村以下に掲載がない場合</v>
      </c>
    </row>
    <row r="1132" spans="1:5">
      <c r="A1132">
        <v>3703503</v>
      </c>
      <c r="B1132" t="s">
        <v>191</v>
      </c>
      <c r="C1132" t="s">
        <v>1253</v>
      </c>
      <c r="D1132" t="s">
        <v>1254</v>
      </c>
      <c r="E1132" t="str">
        <f t="shared" si="17"/>
        <v>群馬県北群馬郡榛東村新井</v>
      </c>
    </row>
    <row r="1133" spans="1:5">
      <c r="A1133">
        <v>3703505</v>
      </c>
      <c r="B1133" t="s">
        <v>191</v>
      </c>
      <c r="C1133" t="s">
        <v>1253</v>
      </c>
      <c r="D1133" t="s">
        <v>1255</v>
      </c>
      <c r="E1133" t="str">
        <f t="shared" si="17"/>
        <v>群馬県北群馬郡榛東村上野原</v>
      </c>
    </row>
    <row r="1134" spans="1:5">
      <c r="A1134">
        <v>3703501</v>
      </c>
      <c r="B1134" t="s">
        <v>191</v>
      </c>
      <c r="C1134" t="s">
        <v>1253</v>
      </c>
      <c r="D1134" t="s">
        <v>1256</v>
      </c>
      <c r="E1134" t="str">
        <f t="shared" si="17"/>
        <v>群馬県北群馬郡榛東村長岡</v>
      </c>
    </row>
    <row r="1135" spans="1:5">
      <c r="A1135">
        <v>3703504</v>
      </c>
      <c r="B1135" t="s">
        <v>191</v>
      </c>
      <c r="C1135" t="s">
        <v>1253</v>
      </c>
      <c r="D1135" t="s">
        <v>1257</v>
      </c>
      <c r="E1135" t="str">
        <f t="shared" si="17"/>
        <v>群馬県北群馬郡榛東村広馬場</v>
      </c>
    </row>
    <row r="1136" spans="1:5">
      <c r="A1136">
        <v>3703502</v>
      </c>
      <c r="B1136" t="s">
        <v>191</v>
      </c>
      <c r="C1136" t="s">
        <v>1253</v>
      </c>
      <c r="D1136" t="s">
        <v>1258</v>
      </c>
      <c r="E1136" t="str">
        <f t="shared" si="17"/>
        <v>群馬県北群馬郡榛東村山子田</v>
      </c>
    </row>
    <row r="1137" spans="1:5">
      <c r="A1137">
        <v>3703600</v>
      </c>
      <c r="B1137" t="s">
        <v>191</v>
      </c>
      <c r="C1137" t="s">
        <v>1259</v>
      </c>
      <c r="D1137" t="s">
        <v>193</v>
      </c>
      <c r="E1137" t="str">
        <f t="shared" si="17"/>
        <v>群馬県北群馬郡吉岡町以下に掲載がない場合</v>
      </c>
    </row>
    <row r="1138" spans="1:5">
      <c r="A1138">
        <v>3703601</v>
      </c>
      <c r="B1138" t="s">
        <v>191</v>
      </c>
      <c r="C1138" t="s">
        <v>1259</v>
      </c>
      <c r="D1138" t="s">
        <v>1260</v>
      </c>
      <c r="E1138" t="str">
        <f t="shared" si="17"/>
        <v>群馬県北群馬郡吉岡町漆原</v>
      </c>
    </row>
    <row r="1139" spans="1:5">
      <c r="A1139">
        <v>3703602</v>
      </c>
      <c r="B1139" t="s">
        <v>191</v>
      </c>
      <c r="C1139" t="s">
        <v>1259</v>
      </c>
      <c r="D1139" t="s">
        <v>1261</v>
      </c>
      <c r="E1139" t="str">
        <f t="shared" si="17"/>
        <v>群馬県北群馬郡吉岡町大久保</v>
      </c>
    </row>
    <row r="1140" spans="1:5">
      <c r="A1140">
        <v>3703607</v>
      </c>
      <c r="B1140" t="s">
        <v>191</v>
      </c>
      <c r="C1140" t="s">
        <v>1259</v>
      </c>
      <c r="D1140" t="s">
        <v>1262</v>
      </c>
      <c r="E1140" t="str">
        <f t="shared" si="17"/>
        <v>群馬県北群馬郡吉岡町小倉</v>
      </c>
    </row>
    <row r="1141" spans="1:5">
      <c r="A1141">
        <v>3703606</v>
      </c>
      <c r="B1141" t="s">
        <v>191</v>
      </c>
      <c r="C1141" t="s">
        <v>1259</v>
      </c>
      <c r="D1141" t="s">
        <v>1263</v>
      </c>
      <c r="E1141" t="str">
        <f t="shared" si="17"/>
        <v>群馬県北群馬郡吉岡町上野田</v>
      </c>
    </row>
    <row r="1142" spans="1:5">
      <c r="A1142">
        <v>3703605</v>
      </c>
      <c r="B1142" t="s">
        <v>191</v>
      </c>
      <c r="C1142" t="s">
        <v>1259</v>
      </c>
      <c r="D1142" t="s">
        <v>1264</v>
      </c>
      <c r="E1142" t="str">
        <f t="shared" si="17"/>
        <v>群馬県北群馬郡吉岡町北下</v>
      </c>
    </row>
    <row r="1143" spans="1:5">
      <c r="A1143">
        <v>3703608</v>
      </c>
      <c r="B1143" t="s">
        <v>191</v>
      </c>
      <c r="C1143" t="s">
        <v>1259</v>
      </c>
      <c r="D1143" t="s">
        <v>1265</v>
      </c>
      <c r="E1143" t="str">
        <f t="shared" si="17"/>
        <v>群馬県北群馬郡吉岡町下野田</v>
      </c>
    </row>
    <row r="1144" spans="1:5">
      <c r="A1144">
        <v>3703603</v>
      </c>
      <c r="B1144" t="s">
        <v>191</v>
      </c>
      <c r="C1144" t="s">
        <v>1259</v>
      </c>
      <c r="D1144" t="s">
        <v>1266</v>
      </c>
      <c r="E1144" t="str">
        <f t="shared" si="17"/>
        <v>群馬県北群馬郡吉岡町陣場</v>
      </c>
    </row>
    <row r="1145" spans="1:5">
      <c r="A1145">
        <v>3703604</v>
      </c>
      <c r="B1145" t="s">
        <v>191</v>
      </c>
      <c r="C1145" t="s">
        <v>1259</v>
      </c>
      <c r="D1145" t="s">
        <v>1267</v>
      </c>
      <c r="E1145" t="str">
        <f t="shared" si="17"/>
        <v>群馬県北群馬郡吉岡町南下</v>
      </c>
    </row>
    <row r="1146" spans="1:5">
      <c r="A1146">
        <v>3701600</v>
      </c>
      <c r="B1146" t="s">
        <v>191</v>
      </c>
      <c r="C1146" t="s">
        <v>1268</v>
      </c>
      <c r="D1146" t="s">
        <v>193</v>
      </c>
      <c r="E1146" t="str">
        <f t="shared" si="17"/>
        <v>群馬県多野郡上野村以下に掲載がない場合</v>
      </c>
    </row>
    <row r="1147" spans="1:5">
      <c r="A1147">
        <v>3701616</v>
      </c>
      <c r="B1147" t="s">
        <v>191</v>
      </c>
      <c r="C1147" t="s">
        <v>1268</v>
      </c>
      <c r="D1147" t="s">
        <v>1269</v>
      </c>
      <c r="E1147" t="str">
        <f t="shared" si="17"/>
        <v>群馬県多野郡上野村乙父</v>
      </c>
    </row>
    <row r="1148" spans="1:5">
      <c r="A1148">
        <v>3701615</v>
      </c>
      <c r="B1148" t="s">
        <v>191</v>
      </c>
      <c r="C1148" t="s">
        <v>1268</v>
      </c>
      <c r="D1148" t="s">
        <v>1270</v>
      </c>
      <c r="E1148" t="str">
        <f t="shared" si="17"/>
        <v>群馬県多野郡上野村乙母</v>
      </c>
    </row>
    <row r="1149" spans="1:5">
      <c r="A1149">
        <v>3701613</v>
      </c>
      <c r="B1149" t="s">
        <v>191</v>
      </c>
      <c r="C1149" t="s">
        <v>1268</v>
      </c>
      <c r="D1149" t="s">
        <v>1271</v>
      </c>
      <c r="E1149" t="str">
        <f t="shared" si="17"/>
        <v>群馬県多野郡上野村勝山</v>
      </c>
    </row>
    <row r="1150" spans="1:5">
      <c r="A1150">
        <v>3701614</v>
      </c>
      <c r="B1150" t="s">
        <v>191</v>
      </c>
      <c r="C1150" t="s">
        <v>1268</v>
      </c>
      <c r="D1150" t="s">
        <v>1272</v>
      </c>
      <c r="E1150" t="str">
        <f t="shared" si="17"/>
        <v>群馬県多野郡上野村川和</v>
      </c>
    </row>
    <row r="1151" spans="1:5">
      <c r="A1151">
        <v>3701617</v>
      </c>
      <c r="B1151" t="s">
        <v>191</v>
      </c>
      <c r="C1151" t="s">
        <v>1268</v>
      </c>
      <c r="D1151" t="s">
        <v>1273</v>
      </c>
      <c r="E1151" t="str">
        <f t="shared" si="17"/>
        <v>群馬県多野郡上野村楢原</v>
      </c>
    </row>
    <row r="1152" spans="1:5">
      <c r="A1152">
        <v>3701611</v>
      </c>
      <c r="B1152" t="s">
        <v>191</v>
      </c>
      <c r="C1152" t="s">
        <v>1268</v>
      </c>
      <c r="D1152" t="s">
        <v>1274</v>
      </c>
      <c r="E1152" t="str">
        <f t="shared" si="17"/>
        <v>群馬県多野郡上野村新羽</v>
      </c>
    </row>
    <row r="1153" spans="1:5">
      <c r="A1153">
        <v>3701612</v>
      </c>
      <c r="B1153" t="s">
        <v>191</v>
      </c>
      <c r="C1153" t="s">
        <v>1268</v>
      </c>
      <c r="D1153" t="s">
        <v>1275</v>
      </c>
      <c r="E1153" t="str">
        <f t="shared" si="17"/>
        <v>群馬県多野郡上野村野栗沢</v>
      </c>
    </row>
    <row r="1154" spans="1:5">
      <c r="A1154">
        <v>3701600</v>
      </c>
      <c r="B1154" t="s">
        <v>191</v>
      </c>
      <c r="C1154" t="s">
        <v>1276</v>
      </c>
      <c r="D1154" t="s">
        <v>193</v>
      </c>
      <c r="E1154" t="str">
        <f t="shared" si="17"/>
        <v>群馬県多野郡神流町以下に掲載がない場合</v>
      </c>
    </row>
    <row r="1155" spans="1:5">
      <c r="A1155">
        <v>3701511</v>
      </c>
      <c r="B1155" t="s">
        <v>191</v>
      </c>
      <c r="C1155" t="s">
        <v>1276</v>
      </c>
      <c r="D1155" t="s">
        <v>1277</v>
      </c>
      <c r="E1155" t="str">
        <f t="shared" ref="E1155:E1218" si="18">_xlfn.TEXTJOIN(,,B1155,C1155,D1155)</f>
        <v>群馬県多野郡神流町相原</v>
      </c>
    </row>
    <row r="1156" spans="1:5">
      <c r="A1156">
        <v>3701512</v>
      </c>
      <c r="B1156" t="s">
        <v>191</v>
      </c>
      <c r="C1156" t="s">
        <v>1276</v>
      </c>
      <c r="D1156" t="s">
        <v>1278</v>
      </c>
      <c r="E1156" t="str">
        <f t="shared" si="18"/>
        <v>群馬県多野郡神流町青梨</v>
      </c>
    </row>
    <row r="1157" spans="1:5">
      <c r="A1157">
        <v>3701502</v>
      </c>
      <c r="B1157" t="s">
        <v>191</v>
      </c>
      <c r="C1157" t="s">
        <v>1276</v>
      </c>
      <c r="D1157" t="s">
        <v>1279</v>
      </c>
      <c r="E1157" t="str">
        <f t="shared" si="18"/>
        <v>群馬県多野郡神流町麻生</v>
      </c>
    </row>
    <row r="1158" spans="1:5">
      <c r="A1158">
        <v>3701604</v>
      </c>
      <c r="B1158" t="s">
        <v>191</v>
      </c>
      <c r="C1158" t="s">
        <v>1276</v>
      </c>
      <c r="D1158" t="s">
        <v>1280</v>
      </c>
      <c r="E1158" t="str">
        <f t="shared" si="18"/>
        <v>群馬県多野郡神流町尾附</v>
      </c>
    </row>
    <row r="1159" spans="1:5">
      <c r="A1159">
        <v>3701602</v>
      </c>
      <c r="B1159" t="s">
        <v>191</v>
      </c>
      <c r="C1159" t="s">
        <v>1276</v>
      </c>
      <c r="D1159" t="s">
        <v>1281</v>
      </c>
      <c r="E1159" t="str">
        <f t="shared" si="18"/>
        <v>群馬県多野郡神流町神ケ原</v>
      </c>
    </row>
    <row r="1160" spans="1:5">
      <c r="A1160">
        <v>3701501</v>
      </c>
      <c r="B1160" t="s">
        <v>191</v>
      </c>
      <c r="C1160" t="s">
        <v>1276</v>
      </c>
      <c r="D1160" t="s">
        <v>1282</v>
      </c>
      <c r="E1160" t="str">
        <f t="shared" si="18"/>
        <v>群馬県多野郡神流町柏木</v>
      </c>
    </row>
    <row r="1161" spans="1:5">
      <c r="A1161">
        <v>3701506</v>
      </c>
      <c r="B1161" t="s">
        <v>191</v>
      </c>
      <c r="C1161" t="s">
        <v>1276</v>
      </c>
      <c r="D1161" t="s">
        <v>1283</v>
      </c>
      <c r="E1161" t="str">
        <f t="shared" si="18"/>
        <v>群馬県多野郡神流町黒田</v>
      </c>
    </row>
    <row r="1162" spans="1:5">
      <c r="A1162">
        <v>3701513</v>
      </c>
      <c r="B1162" t="s">
        <v>191</v>
      </c>
      <c r="C1162" t="s">
        <v>1276</v>
      </c>
      <c r="D1162" t="s">
        <v>1284</v>
      </c>
      <c r="E1162" t="str">
        <f t="shared" si="18"/>
        <v>群馬県多野郡神流町小平</v>
      </c>
    </row>
    <row r="1163" spans="1:5">
      <c r="A1163">
        <v>3701514</v>
      </c>
      <c r="B1163" t="s">
        <v>191</v>
      </c>
      <c r="C1163" t="s">
        <v>1276</v>
      </c>
      <c r="D1163" t="s">
        <v>1285</v>
      </c>
      <c r="E1163" t="str">
        <f t="shared" si="18"/>
        <v>群馬県多野郡神流町塩沢</v>
      </c>
    </row>
    <row r="1164" spans="1:5">
      <c r="A1164">
        <v>3701503</v>
      </c>
      <c r="B1164" t="s">
        <v>191</v>
      </c>
      <c r="C1164" t="s">
        <v>1276</v>
      </c>
      <c r="D1164" t="s">
        <v>1286</v>
      </c>
      <c r="E1164" t="str">
        <f t="shared" si="18"/>
        <v>群馬県多野郡神流町生利</v>
      </c>
    </row>
    <row r="1165" spans="1:5">
      <c r="A1165">
        <v>3701515</v>
      </c>
      <c r="B1165" t="s">
        <v>191</v>
      </c>
      <c r="C1165" t="s">
        <v>1276</v>
      </c>
      <c r="D1165" t="s">
        <v>1287</v>
      </c>
      <c r="E1165" t="str">
        <f t="shared" si="18"/>
        <v>群馬県多野郡神流町船子</v>
      </c>
    </row>
    <row r="1166" spans="1:5">
      <c r="A1166">
        <v>3701603</v>
      </c>
      <c r="B1166" t="s">
        <v>191</v>
      </c>
      <c r="C1166" t="s">
        <v>1276</v>
      </c>
      <c r="D1166" t="s">
        <v>1288</v>
      </c>
      <c r="E1166" t="str">
        <f t="shared" si="18"/>
        <v>群馬県多野郡神流町平原</v>
      </c>
    </row>
    <row r="1167" spans="1:5">
      <c r="A1167">
        <v>3701504</v>
      </c>
      <c r="B1167" t="s">
        <v>191</v>
      </c>
      <c r="C1167" t="s">
        <v>1276</v>
      </c>
      <c r="D1167" t="s">
        <v>1289</v>
      </c>
      <c r="E1167" t="str">
        <f t="shared" si="18"/>
        <v>群馬県多野郡神流町万場</v>
      </c>
    </row>
    <row r="1168" spans="1:5">
      <c r="A1168">
        <v>3701505</v>
      </c>
      <c r="B1168" t="s">
        <v>191</v>
      </c>
      <c r="C1168" t="s">
        <v>1276</v>
      </c>
      <c r="D1168" t="s">
        <v>1290</v>
      </c>
      <c r="E1168" t="str">
        <f t="shared" si="18"/>
        <v>群馬県多野郡神流町森戸</v>
      </c>
    </row>
    <row r="1169" spans="1:5">
      <c r="A1169">
        <v>3701601</v>
      </c>
      <c r="B1169" t="s">
        <v>191</v>
      </c>
      <c r="C1169" t="s">
        <v>1276</v>
      </c>
      <c r="D1169" t="s">
        <v>1291</v>
      </c>
      <c r="E1169" t="str">
        <f t="shared" si="18"/>
        <v>群馬県多野郡神流町魚尾</v>
      </c>
    </row>
    <row r="1170" spans="1:5">
      <c r="A1170">
        <v>3702600</v>
      </c>
      <c r="B1170" t="s">
        <v>191</v>
      </c>
      <c r="C1170" t="s">
        <v>1292</v>
      </c>
      <c r="D1170" t="s">
        <v>193</v>
      </c>
      <c r="E1170" t="str">
        <f t="shared" si="18"/>
        <v>群馬県甘楽郡下仁田町以下に掲載がない場合</v>
      </c>
    </row>
    <row r="1171" spans="1:5">
      <c r="A1171">
        <v>3702611</v>
      </c>
      <c r="B1171" t="s">
        <v>191</v>
      </c>
      <c r="C1171" t="s">
        <v>1292</v>
      </c>
      <c r="D1171" t="s">
        <v>1293</v>
      </c>
      <c r="E1171" t="str">
        <f t="shared" si="18"/>
        <v>群馬県甘楽郡下仁田町青倉</v>
      </c>
    </row>
    <row r="1172" spans="1:5">
      <c r="A1172">
        <v>3702613</v>
      </c>
      <c r="B1172" t="s">
        <v>191</v>
      </c>
      <c r="C1172" t="s">
        <v>1292</v>
      </c>
      <c r="D1172" t="s">
        <v>1294</v>
      </c>
      <c r="E1172" t="str">
        <f t="shared" si="18"/>
        <v>群馬県甘楽郡下仁田町大桑原</v>
      </c>
    </row>
    <row r="1173" spans="1:5">
      <c r="A1173">
        <v>3702614</v>
      </c>
      <c r="B1173" t="s">
        <v>191</v>
      </c>
      <c r="C1173" t="s">
        <v>1292</v>
      </c>
      <c r="D1173" t="s">
        <v>1295</v>
      </c>
      <c r="E1173" t="str">
        <f t="shared" si="18"/>
        <v>群馬県甘楽郡下仁田町風口</v>
      </c>
    </row>
    <row r="1174" spans="1:5">
      <c r="A1174">
        <v>3702621</v>
      </c>
      <c r="B1174" t="s">
        <v>191</v>
      </c>
      <c r="C1174" t="s">
        <v>1292</v>
      </c>
      <c r="D1174" t="s">
        <v>1296</v>
      </c>
      <c r="E1174" t="str">
        <f t="shared" si="18"/>
        <v>群馬県甘楽郡下仁田町上小坂</v>
      </c>
    </row>
    <row r="1175" spans="1:5">
      <c r="A1175">
        <v>3702606</v>
      </c>
      <c r="B1175" t="s">
        <v>191</v>
      </c>
      <c r="C1175" t="s">
        <v>1292</v>
      </c>
      <c r="D1175" t="s">
        <v>1297</v>
      </c>
      <c r="E1175" t="str">
        <f t="shared" si="18"/>
        <v>群馬県甘楽郡下仁田町川井</v>
      </c>
    </row>
    <row r="1176" spans="1:5">
      <c r="A1176">
        <v>3702605</v>
      </c>
      <c r="B1176" t="s">
        <v>191</v>
      </c>
      <c r="C1176" t="s">
        <v>1292</v>
      </c>
      <c r="D1176" t="s">
        <v>1298</v>
      </c>
      <c r="E1176" t="str">
        <f t="shared" si="18"/>
        <v>群馬県甘楽郡下仁田町栗山</v>
      </c>
    </row>
    <row r="1177" spans="1:5">
      <c r="A1177">
        <v>3702623</v>
      </c>
      <c r="B1177" t="s">
        <v>191</v>
      </c>
      <c r="C1177" t="s">
        <v>1292</v>
      </c>
      <c r="D1177" t="s">
        <v>1299</v>
      </c>
      <c r="E1177" t="str">
        <f t="shared" si="18"/>
        <v>群馬県甘楽郡下仁田町下小坂</v>
      </c>
    </row>
    <row r="1178" spans="1:5">
      <c r="A1178">
        <v>3702616</v>
      </c>
      <c r="B1178" t="s">
        <v>191</v>
      </c>
      <c r="C1178" t="s">
        <v>1292</v>
      </c>
      <c r="D1178" t="s">
        <v>1300</v>
      </c>
      <c r="E1178" t="str">
        <f t="shared" si="18"/>
        <v>群馬県甘楽郡下仁田町下郷</v>
      </c>
    </row>
    <row r="1179" spans="1:5">
      <c r="A1179">
        <v>3702601</v>
      </c>
      <c r="B1179" t="s">
        <v>191</v>
      </c>
      <c r="C1179" t="s">
        <v>1292</v>
      </c>
      <c r="D1179" t="s">
        <v>1301</v>
      </c>
      <c r="E1179" t="str">
        <f t="shared" si="18"/>
        <v>群馬県甘楽郡下仁田町下仁田</v>
      </c>
    </row>
    <row r="1180" spans="1:5">
      <c r="A1180">
        <v>3702622</v>
      </c>
      <c r="B1180" t="s">
        <v>191</v>
      </c>
      <c r="C1180" t="s">
        <v>1292</v>
      </c>
      <c r="D1180" t="s">
        <v>1302</v>
      </c>
      <c r="E1180" t="str">
        <f t="shared" si="18"/>
        <v>群馬県甘楽郡下仁田町中小坂</v>
      </c>
    </row>
    <row r="1181" spans="1:5">
      <c r="A1181">
        <v>3702627</v>
      </c>
      <c r="B1181" t="s">
        <v>191</v>
      </c>
      <c r="C1181" t="s">
        <v>1292</v>
      </c>
      <c r="D1181" t="s">
        <v>1303</v>
      </c>
      <c r="E1181" t="str">
        <f t="shared" si="18"/>
        <v>群馬県甘楽郡下仁田町西野牧</v>
      </c>
    </row>
    <row r="1182" spans="1:5">
      <c r="A1182">
        <v>3702602</v>
      </c>
      <c r="B1182" t="s">
        <v>191</v>
      </c>
      <c r="C1182" t="s">
        <v>1292</v>
      </c>
      <c r="D1182" t="s">
        <v>1304</v>
      </c>
      <c r="E1182" t="str">
        <f t="shared" si="18"/>
        <v>群馬県甘楽郡下仁田町白山</v>
      </c>
    </row>
    <row r="1183" spans="1:5">
      <c r="A1183">
        <v>3702624</v>
      </c>
      <c r="B1183" t="s">
        <v>191</v>
      </c>
      <c r="C1183" t="s">
        <v>1292</v>
      </c>
      <c r="D1183" t="s">
        <v>1305</v>
      </c>
      <c r="E1183" t="str">
        <f t="shared" si="18"/>
        <v>群馬県甘楽郡下仁田町東野牧</v>
      </c>
    </row>
    <row r="1184" spans="1:5">
      <c r="A1184">
        <v>3702612</v>
      </c>
      <c r="B1184" t="s">
        <v>191</v>
      </c>
      <c r="C1184" t="s">
        <v>1292</v>
      </c>
      <c r="D1184" t="s">
        <v>1288</v>
      </c>
      <c r="E1184" t="str">
        <f t="shared" si="18"/>
        <v>群馬県甘楽郡下仁田町平原</v>
      </c>
    </row>
    <row r="1185" spans="1:5">
      <c r="A1185">
        <v>3702603</v>
      </c>
      <c r="B1185" t="s">
        <v>191</v>
      </c>
      <c r="C1185" t="s">
        <v>1292</v>
      </c>
      <c r="D1185" t="s">
        <v>1306</v>
      </c>
      <c r="E1185" t="str">
        <f t="shared" si="18"/>
        <v>群馬県甘楽郡下仁田町馬山</v>
      </c>
    </row>
    <row r="1186" spans="1:5">
      <c r="A1186">
        <v>3702626</v>
      </c>
      <c r="B1186" t="s">
        <v>191</v>
      </c>
      <c r="C1186" t="s">
        <v>1292</v>
      </c>
      <c r="D1186" t="s">
        <v>1307</v>
      </c>
      <c r="E1186" t="str">
        <f t="shared" si="18"/>
        <v>群馬県甘楽郡下仁田町南野牧</v>
      </c>
    </row>
    <row r="1187" spans="1:5">
      <c r="A1187">
        <v>3702615</v>
      </c>
      <c r="B1187" t="s">
        <v>191</v>
      </c>
      <c r="C1187" t="s">
        <v>1292</v>
      </c>
      <c r="D1187" t="s">
        <v>1308</v>
      </c>
      <c r="E1187" t="str">
        <f t="shared" si="18"/>
        <v>群馬県甘楽郡下仁田町宮室</v>
      </c>
    </row>
    <row r="1188" spans="1:5">
      <c r="A1188">
        <v>3702625</v>
      </c>
      <c r="B1188" t="s">
        <v>191</v>
      </c>
      <c r="C1188" t="s">
        <v>1292</v>
      </c>
      <c r="D1188" t="s">
        <v>1309</v>
      </c>
      <c r="E1188" t="str">
        <f t="shared" si="18"/>
        <v>群馬県甘楽郡下仁田町本宿</v>
      </c>
    </row>
    <row r="1189" spans="1:5">
      <c r="A1189">
        <v>3702604</v>
      </c>
      <c r="B1189" t="s">
        <v>191</v>
      </c>
      <c r="C1189" t="s">
        <v>1292</v>
      </c>
      <c r="D1189" t="s">
        <v>1310</v>
      </c>
      <c r="E1189" t="str">
        <f t="shared" si="18"/>
        <v>群馬県甘楽郡下仁田町吉崎</v>
      </c>
    </row>
    <row r="1190" spans="1:5">
      <c r="A1190">
        <v>3702800</v>
      </c>
      <c r="B1190" t="s">
        <v>191</v>
      </c>
      <c r="C1190" t="s">
        <v>1311</v>
      </c>
      <c r="D1190" t="s">
        <v>193</v>
      </c>
      <c r="E1190" t="str">
        <f t="shared" si="18"/>
        <v>群馬県甘楽郡南牧村以下に掲載がない場合</v>
      </c>
    </row>
    <row r="1191" spans="1:5">
      <c r="A1191">
        <v>3702804</v>
      </c>
      <c r="B1191" t="s">
        <v>191</v>
      </c>
      <c r="C1191" t="s">
        <v>1311</v>
      </c>
      <c r="D1191" t="s">
        <v>1312</v>
      </c>
      <c r="E1191" t="str">
        <f t="shared" si="18"/>
        <v>群馬県甘楽郡南牧村磐戸</v>
      </c>
    </row>
    <row r="1192" spans="1:5">
      <c r="A1192">
        <v>3702801</v>
      </c>
      <c r="B1192" t="s">
        <v>191</v>
      </c>
      <c r="C1192" t="s">
        <v>1311</v>
      </c>
      <c r="D1192" t="s">
        <v>1313</v>
      </c>
      <c r="E1192" t="str">
        <f t="shared" si="18"/>
        <v>群馬県甘楽郡南牧村大塩沢</v>
      </c>
    </row>
    <row r="1193" spans="1:5">
      <c r="A1193">
        <v>3702812</v>
      </c>
      <c r="B1193" t="s">
        <v>191</v>
      </c>
      <c r="C1193" t="s">
        <v>1311</v>
      </c>
      <c r="D1193" t="s">
        <v>1314</v>
      </c>
      <c r="E1193" t="str">
        <f t="shared" si="18"/>
        <v>群馬県甘楽郡南牧村大仁田</v>
      </c>
    </row>
    <row r="1194" spans="1:5">
      <c r="A1194">
        <v>3702806</v>
      </c>
      <c r="B1194" t="s">
        <v>191</v>
      </c>
      <c r="C1194" t="s">
        <v>1311</v>
      </c>
      <c r="D1194" t="s">
        <v>1315</v>
      </c>
      <c r="E1194" t="str">
        <f t="shared" si="18"/>
        <v>群馬県甘楽郡南牧村大日向</v>
      </c>
    </row>
    <row r="1195" spans="1:5">
      <c r="A1195">
        <v>3702802</v>
      </c>
      <c r="B1195" t="s">
        <v>191</v>
      </c>
      <c r="C1195" t="s">
        <v>1311</v>
      </c>
      <c r="D1195" t="s">
        <v>1316</v>
      </c>
      <c r="E1195" t="str">
        <f t="shared" si="18"/>
        <v>群馬県甘楽郡南牧村小沢</v>
      </c>
    </row>
    <row r="1196" spans="1:5">
      <c r="A1196">
        <v>3702815</v>
      </c>
      <c r="B1196" t="s">
        <v>191</v>
      </c>
      <c r="C1196" t="s">
        <v>1311</v>
      </c>
      <c r="D1196" t="s">
        <v>1317</v>
      </c>
      <c r="E1196" t="str">
        <f t="shared" si="18"/>
        <v>群馬県甘楽郡南牧村熊倉</v>
      </c>
    </row>
    <row r="1197" spans="1:5">
      <c r="A1197">
        <v>3702803</v>
      </c>
      <c r="B1197" t="s">
        <v>191</v>
      </c>
      <c r="C1197" t="s">
        <v>1311</v>
      </c>
      <c r="D1197" t="s">
        <v>1318</v>
      </c>
      <c r="E1197" t="str">
        <f t="shared" si="18"/>
        <v>群馬県甘楽郡南牧村千原</v>
      </c>
    </row>
    <row r="1198" spans="1:5">
      <c r="A1198">
        <v>3702813</v>
      </c>
      <c r="B1198" t="s">
        <v>191</v>
      </c>
      <c r="C1198" t="s">
        <v>1311</v>
      </c>
      <c r="D1198" t="s">
        <v>1319</v>
      </c>
      <c r="E1198" t="str">
        <f t="shared" si="18"/>
        <v>群馬県甘楽郡南牧村砥沢</v>
      </c>
    </row>
    <row r="1199" spans="1:5">
      <c r="A1199">
        <v>3702814</v>
      </c>
      <c r="B1199" t="s">
        <v>191</v>
      </c>
      <c r="C1199" t="s">
        <v>1311</v>
      </c>
      <c r="D1199" t="s">
        <v>1320</v>
      </c>
      <c r="E1199" t="str">
        <f t="shared" si="18"/>
        <v>群馬県甘楽郡南牧村羽沢</v>
      </c>
    </row>
    <row r="1200" spans="1:5">
      <c r="A1200">
        <v>3702805</v>
      </c>
      <c r="B1200" t="s">
        <v>191</v>
      </c>
      <c r="C1200" t="s">
        <v>1311</v>
      </c>
      <c r="D1200" t="s">
        <v>1321</v>
      </c>
      <c r="E1200" t="str">
        <f t="shared" si="18"/>
        <v>群馬県甘楽郡南牧村檜沢</v>
      </c>
    </row>
    <row r="1201" spans="1:5">
      <c r="A1201">
        <v>3702816</v>
      </c>
      <c r="B1201" t="s">
        <v>191</v>
      </c>
      <c r="C1201" t="s">
        <v>1311</v>
      </c>
      <c r="D1201" t="s">
        <v>1322</v>
      </c>
      <c r="E1201" t="str">
        <f t="shared" si="18"/>
        <v>群馬県甘楽郡南牧村星尾</v>
      </c>
    </row>
    <row r="1202" spans="1:5">
      <c r="A1202">
        <v>3702811</v>
      </c>
      <c r="B1202" t="s">
        <v>191</v>
      </c>
      <c r="C1202" t="s">
        <v>1311</v>
      </c>
      <c r="D1202" t="s">
        <v>1323</v>
      </c>
      <c r="E1202" t="str">
        <f t="shared" si="18"/>
        <v>群馬県甘楽郡南牧村六車</v>
      </c>
    </row>
    <row r="1203" spans="1:5">
      <c r="A1203">
        <v>3702200</v>
      </c>
      <c r="B1203" t="s">
        <v>191</v>
      </c>
      <c r="C1203" t="s">
        <v>1324</v>
      </c>
      <c r="D1203" t="s">
        <v>193</v>
      </c>
      <c r="E1203" t="str">
        <f t="shared" si="18"/>
        <v>群馬県甘楽郡甘楽町以下に掲載がない場合</v>
      </c>
    </row>
    <row r="1204" spans="1:5">
      <c r="A1204">
        <v>3702204</v>
      </c>
      <c r="B1204" t="s">
        <v>191</v>
      </c>
      <c r="C1204" t="s">
        <v>1324</v>
      </c>
      <c r="D1204" t="s">
        <v>1325</v>
      </c>
      <c r="E1204" t="str">
        <f t="shared" si="18"/>
        <v>群馬県甘楽郡甘楽町秋畑</v>
      </c>
    </row>
    <row r="1205" spans="1:5">
      <c r="A1205">
        <v>3702217</v>
      </c>
      <c r="B1205" t="s">
        <v>191</v>
      </c>
      <c r="C1205" t="s">
        <v>1324</v>
      </c>
      <c r="D1205" t="s">
        <v>1326</v>
      </c>
      <c r="E1205" t="str">
        <f t="shared" si="18"/>
        <v>群馬県甘楽郡甘楽町天引</v>
      </c>
    </row>
    <row r="1206" spans="1:5">
      <c r="A1206">
        <v>3702201</v>
      </c>
      <c r="B1206" t="s">
        <v>191</v>
      </c>
      <c r="C1206" t="s">
        <v>1324</v>
      </c>
      <c r="D1206" t="s">
        <v>1327</v>
      </c>
      <c r="E1206" t="str">
        <f t="shared" si="18"/>
        <v>群馬県甘楽郡甘楽町上野</v>
      </c>
    </row>
    <row r="1207" spans="1:5">
      <c r="A1207">
        <v>3702211</v>
      </c>
      <c r="B1207" t="s">
        <v>191</v>
      </c>
      <c r="C1207" t="s">
        <v>1324</v>
      </c>
      <c r="D1207" t="s">
        <v>1328</v>
      </c>
      <c r="E1207" t="str">
        <f t="shared" si="18"/>
        <v>群馬県甘楽郡甘楽町小川</v>
      </c>
    </row>
    <row r="1208" spans="1:5">
      <c r="A1208">
        <v>3702202</v>
      </c>
      <c r="B1208" t="s">
        <v>191</v>
      </c>
      <c r="C1208" t="s">
        <v>1324</v>
      </c>
      <c r="D1208" t="s">
        <v>1329</v>
      </c>
      <c r="E1208" t="str">
        <f t="shared" si="18"/>
        <v>群馬県甘楽郡甘楽町小幡</v>
      </c>
    </row>
    <row r="1209" spans="1:5">
      <c r="A1209">
        <v>3702216</v>
      </c>
      <c r="B1209" t="s">
        <v>191</v>
      </c>
      <c r="C1209" t="s">
        <v>1324</v>
      </c>
      <c r="D1209" t="s">
        <v>1055</v>
      </c>
      <c r="E1209" t="str">
        <f t="shared" si="18"/>
        <v>群馬県甘楽郡甘楽町金井</v>
      </c>
    </row>
    <row r="1210" spans="1:5">
      <c r="A1210">
        <v>3702205</v>
      </c>
      <c r="B1210" t="s">
        <v>191</v>
      </c>
      <c r="C1210" t="s">
        <v>1324</v>
      </c>
      <c r="D1210" t="s">
        <v>1330</v>
      </c>
      <c r="E1210" t="str">
        <f t="shared" si="18"/>
        <v>群馬県甘楽郡甘楽町国峰</v>
      </c>
    </row>
    <row r="1211" spans="1:5">
      <c r="A1211">
        <v>3702213</v>
      </c>
      <c r="B1211" t="s">
        <v>191</v>
      </c>
      <c r="C1211" t="s">
        <v>1324</v>
      </c>
      <c r="D1211" t="s">
        <v>1331</v>
      </c>
      <c r="E1211" t="str">
        <f t="shared" si="18"/>
        <v>群馬県甘楽郡甘楽町白倉</v>
      </c>
    </row>
    <row r="1212" spans="1:5">
      <c r="A1212">
        <v>3702206</v>
      </c>
      <c r="B1212" t="s">
        <v>191</v>
      </c>
      <c r="C1212" t="s">
        <v>1324</v>
      </c>
      <c r="D1212" t="s">
        <v>1332</v>
      </c>
      <c r="E1212" t="str">
        <f t="shared" si="18"/>
        <v>群馬県甘楽郡甘楽町善慶寺</v>
      </c>
    </row>
    <row r="1213" spans="1:5">
      <c r="A1213">
        <v>3702215</v>
      </c>
      <c r="B1213" t="s">
        <v>191</v>
      </c>
      <c r="C1213" t="s">
        <v>1324</v>
      </c>
      <c r="D1213" t="s">
        <v>1333</v>
      </c>
      <c r="E1213" t="str">
        <f t="shared" si="18"/>
        <v>群馬県甘楽郡甘楽町造石</v>
      </c>
    </row>
    <row r="1214" spans="1:5">
      <c r="A1214">
        <v>3702203</v>
      </c>
      <c r="B1214" t="s">
        <v>191</v>
      </c>
      <c r="C1214" t="s">
        <v>1324</v>
      </c>
      <c r="D1214" t="s">
        <v>1334</v>
      </c>
      <c r="E1214" t="str">
        <f t="shared" si="18"/>
        <v>群馬県甘楽郡甘楽町轟</v>
      </c>
    </row>
    <row r="1215" spans="1:5">
      <c r="A1215">
        <v>3702214</v>
      </c>
      <c r="B1215" t="s">
        <v>191</v>
      </c>
      <c r="C1215" t="s">
        <v>1324</v>
      </c>
      <c r="D1215" t="s">
        <v>1335</v>
      </c>
      <c r="E1215" t="str">
        <f t="shared" si="18"/>
        <v>群馬県甘楽郡甘楽町庭谷</v>
      </c>
    </row>
    <row r="1216" spans="1:5">
      <c r="A1216">
        <v>3702212</v>
      </c>
      <c r="B1216" t="s">
        <v>191</v>
      </c>
      <c r="C1216" t="s">
        <v>1324</v>
      </c>
      <c r="D1216" t="s">
        <v>1336</v>
      </c>
      <c r="E1216" t="str">
        <f t="shared" si="18"/>
        <v>群馬県甘楽郡甘楽町福島</v>
      </c>
    </row>
    <row r="1217" spans="1:5">
      <c r="A1217">
        <v>3770400</v>
      </c>
      <c r="B1217" t="s">
        <v>191</v>
      </c>
      <c r="C1217" t="s">
        <v>1337</v>
      </c>
      <c r="D1217" t="s">
        <v>193</v>
      </c>
      <c r="E1217" t="str">
        <f t="shared" si="18"/>
        <v>群馬県吾妻郡中之条町以下に掲載がない場合</v>
      </c>
    </row>
    <row r="1218" spans="1:5">
      <c r="A1218">
        <v>3770422</v>
      </c>
      <c r="B1218" t="s">
        <v>191</v>
      </c>
      <c r="C1218" t="s">
        <v>1337</v>
      </c>
      <c r="D1218" t="s">
        <v>1338</v>
      </c>
      <c r="E1218" t="str">
        <f t="shared" si="18"/>
        <v>群馬県吾妻郡中之条町青山</v>
      </c>
    </row>
    <row r="1219" spans="1:5">
      <c r="A1219">
        <v>3771311</v>
      </c>
      <c r="B1219" t="s">
        <v>191</v>
      </c>
      <c r="C1219" t="s">
        <v>1337</v>
      </c>
      <c r="D1219" t="s">
        <v>1339</v>
      </c>
      <c r="E1219" t="str">
        <f t="shared" ref="E1219:E1282" si="19">_xlfn.TEXTJOIN(,,B1219,C1219,D1219)</f>
        <v>群馬県吾妻郡中之条町赤岩</v>
      </c>
    </row>
    <row r="1220" spans="1:5">
      <c r="A1220">
        <v>3770417</v>
      </c>
      <c r="B1220" t="s">
        <v>191</v>
      </c>
      <c r="C1220" t="s">
        <v>1337</v>
      </c>
      <c r="D1220" t="s">
        <v>1340</v>
      </c>
      <c r="E1220" t="str">
        <f t="shared" si="19"/>
        <v>群馬県吾妻郡中之条町赤坂</v>
      </c>
    </row>
    <row r="1221" spans="1:5">
      <c r="A1221">
        <v>3770416</v>
      </c>
      <c r="B1221" t="s">
        <v>191</v>
      </c>
      <c r="C1221" t="s">
        <v>1337</v>
      </c>
      <c r="D1221" t="s">
        <v>1341</v>
      </c>
      <c r="E1221" t="str">
        <f t="shared" si="19"/>
        <v>群馬県吾妻郡中之条町蟻川</v>
      </c>
    </row>
    <row r="1222" spans="1:5">
      <c r="A1222">
        <v>3770423</v>
      </c>
      <c r="B1222" t="s">
        <v>191</v>
      </c>
      <c r="C1222" t="s">
        <v>1337</v>
      </c>
      <c r="D1222" t="s">
        <v>1342</v>
      </c>
      <c r="E1222" t="str">
        <f t="shared" si="19"/>
        <v>群馬県吾妻郡中之条町伊勢町</v>
      </c>
    </row>
    <row r="1223" spans="1:5">
      <c r="A1223">
        <v>3770421</v>
      </c>
      <c r="B1223" t="s">
        <v>191</v>
      </c>
      <c r="C1223" t="s">
        <v>1337</v>
      </c>
      <c r="D1223" t="s">
        <v>1343</v>
      </c>
      <c r="E1223" t="str">
        <f t="shared" si="19"/>
        <v>群馬県吾妻郡中之条町市城</v>
      </c>
    </row>
    <row r="1224" spans="1:5">
      <c r="A1224">
        <v>3771701</v>
      </c>
      <c r="B1224" t="s">
        <v>191</v>
      </c>
      <c r="C1224" t="s">
        <v>1337</v>
      </c>
      <c r="D1224" t="s">
        <v>1344</v>
      </c>
      <c r="E1224" t="str">
        <f t="shared" si="19"/>
        <v>群馬県吾妻郡中之条町入山</v>
      </c>
    </row>
    <row r="1225" spans="1:5">
      <c r="A1225">
        <v>3770431</v>
      </c>
      <c r="B1225" t="s">
        <v>191</v>
      </c>
      <c r="C1225" t="s">
        <v>1337</v>
      </c>
      <c r="D1225" t="s">
        <v>1345</v>
      </c>
      <c r="E1225" t="str">
        <f t="shared" si="19"/>
        <v>群馬県吾妻郡中之条町岩本</v>
      </c>
    </row>
    <row r="1226" spans="1:5">
      <c r="A1226">
        <v>3771703</v>
      </c>
      <c r="B1226" t="s">
        <v>191</v>
      </c>
      <c r="C1226" t="s">
        <v>1337</v>
      </c>
      <c r="D1226" t="s">
        <v>1346</v>
      </c>
      <c r="E1226" t="str">
        <f t="shared" si="19"/>
        <v>群馬県吾妻郡中之条町太子</v>
      </c>
    </row>
    <row r="1227" spans="1:5">
      <c r="A1227">
        <v>3770413</v>
      </c>
      <c r="B1227" t="s">
        <v>191</v>
      </c>
      <c r="C1227" t="s">
        <v>1337</v>
      </c>
      <c r="D1227" t="s">
        <v>1347</v>
      </c>
      <c r="E1227" t="str">
        <f t="shared" si="19"/>
        <v>群馬県吾妻郡中之条町大塚</v>
      </c>
    </row>
    <row r="1228" spans="1:5">
      <c r="A1228">
        <v>3770544</v>
      </c>
      <c r="B1228" t="s">
        <v>191</v>
      </c>
      <c r="C1228" t="s">
        <v>1337</v>
      </c>
      <c r="D1228" t="s">
        <v>1348</v>
      </c>
      <c r="E1228" t="str">
        <f t="shared" si="19"/>
        <v>群馬県吾妻郡中之条町折田（戦道）</v>
      </c>
    </row>
    <row r="1229" spans="1:5">
      <c r="A1229">
        <v>3770433</v>
      </c>
      <c r="B1229" t="s">
        <v>191</v>
      </c>
      <c r="C1229" t="s">
        <v>1337</v>
      </c>
      <c r="D1229" t="s">
        <v>1349</v>
      </c>
      <c r="E1229" t="str">
        <f t="shared" si="19"/>
        <v>群馬県吾妻郡中之条町折田（その他）</v>
      </c>
    </row>
    <row r="1230" spans="1:5">
      <c r="A1230">
        <v>3770541</v>
      </c>
      <c r="B1230" t="s">
        <v>191</v>
      </c>
      <c r="C1230" t="s">
        <v>1337</v>
      </c>
      <c r="D1230" t="s">
        <v>1350</v>
      </c>
      <c r="E1230" t="str">
        <f t="shared" si="19"/>
        <v>群馬県吾妻郡中之条町上沢渡</v>
      </c>
    </row>
    <row r="1231" spans="1:5">
      <c r="A1231">
        <v>3771704</v>
      </c>
      <c r="B1231" t="s">
        <v>191</v>
      </c>
      <c r="C1231" t="s">
        <v>1337</v>
      </c>
      <c r="D1231" t="s">
        <v>1351</v>
      </c>
      <c r="E1231" t="str">
        <f t="shared" si="19"/>
        <v>群馬県吾妻郡中之条町小雨</v>
      </c>
    </row>
    <row r="1232" spans="1:5">
      <c r="A1232">
        <v>3770432</v>
      </c>
      <c r="B1232" t="s">
        <v>191</v>
      </c>
      <c r="C1232" t="s">
        <v>1337</v>
      </c>
      <c r="D1232" t="s">
        <v>1352</v>
      </c>
      <c r="E1232" t="str">
        <f t="shared" si="19"/>
        <v>群馬県吾妻郡中之条町五反田</v>
      </c>
    </row>
    <row r="1233" spans="1:5">
      <c r="A1233">
        <v>3770601</v>
      </c>
      <c r="B1233" t="s">
        <v>191</v>
      </c>
      <c r="C1233" t="s">
        <v>1337</v>
      </c>
      <c r="D1233" t="s">
        <v>1353</v>
      </c>
      <c r="E1233" t="str">
        <f t="shared" si="19"/>
        <v>群馬県吾妻郡中之条町四万</v>
      </c>
    </row>
    <row r="1234" spans="1:5">
      <c r="A1234">
        <v>3770542</v>
      </c>
      <c r="B1234" t="s">
        <v>191</v>
      </c>
      <c r="C1234" t="s">
        <v>1337</v>
      </c>
      <c r="D1234" t="s">
        <v>1354</v>
      </c>
      <c r="E1234" t="str">
        <f t="shared" si="19"/>
        <v>群馬県吾妻郡中之条町下沢渡</v>
      </c>
    </row>
    <row r="1235" spans="1:5">
      <c r="A1235">
        <v>3770411</v>
      </c>
      <c r="B1235" t="s">
        <v>191</v>
      </c>
      <c r="C1235" t="s">
        <v>1337</v>
      </c>
      <c r="D1235" t="s">
        <v>1355</v>
      </c>
      <c r="E1235" t="str">
        <f t="shared" si="19"/>
        <v>群馬県吾妻郡中之条町大道</v>
      </c>
    </row>
    <row r="1236" spans="1:5">
      <c r="A1236">
        <v>3770414</v>
      </c>
      <c r="B1236" t="s">
        <v>191</v>
      </c>
      <c r="C1236" t="s">
        <v>1337</v>
      </c>
      <c r="D1236" t="s">
        <v>1356</v>
      </c>
      <c r="E1236" t="str">
        <f t="shared" si="19"/>
        <v>群馬県吾妻郡中之条町平</v>
      </c>
    </row>
    <row r="1237" spans="1:5">
      <c r="A1237">
        <v>3770412</v>
      </c>
      <c r="B1237" t="s">
        <v>191</v>
      </c>
      <c r="C1237" t="s">
        <v>1337</v>
      </c>
      <c r="D1237" t="s">
        <v>1357</v>
      </c>
      <c r="E1237" t="str">
        <f t="shared" si="19"/>
        <v>群馬県吾妻郡中之条町栃窪</v>
      </c>
    </row>
    <row r="1238" spans="1:5">
      <c r="A1238">
        <v>3770424</v>
      </c>
      <c r="B1238" t="s">
        <v>191</v>
      </c>
      <c r="C1238" t="s">
        <v>1337</v>
      </c>
      <c r="D1238" t="s">
        <v>1358</v>
      </c>
      <c r="E1238" t="str">
        <f t="shared" si="19"/>
        <v>群馬県吾妻郡中之条町中之条町</v>
      </c>
    </row>
    <row r="1239" spans="1:5">
      <c r="A1239">
        <v>3771702</v>
      </c>
      <c r="B1239" t="s">
        <v>191</v>
      </c>
      <c r="C1239" t="s">
        <v>1337</v>
      </c>
      <c r="D1239" t="s">
        <v>1359</v>
      </c>
      <c r="E1239" t="str">
        <f t="shared" si="19"/>
        <v>群馬県吾妻郡中之条町生須</v>
      </c>
    </row>
    <row r="1240" spans="1:5">
      <c r="A1240">
        <v>3770425</v>
      </c>
      <c r="B1240" t="s">
        <v>191</v>
      </c>
      <c r="C1240" t="s">
        <v>1337</v>
      </c>
      <c r="D1240" t="s">
        <v>1360</v>
      </c>
      <c r="E1240" t="str">
        <f t="shared" si="19"/>
        <v>群馬県吾妻郡中之条町西中之条</v>
      </c>
    </row>
    <row r="1241" spans="1:5">
      <c r="A1241">
        <v>3771312</v>
      </c>
      <c r="B1241" t="s">
        <v>191</v>
      </c>
      <c r="C1241" t="s">
        <v>1337</v>
      </c>
      <c r="D1241" t="s">
        <v>1361</v>
      </c>
      <c r="E1241" t="str">
        <f t="shared" si="19"/>
        <v>群馬県吾妻郡中之条町日影</v>
      </c>
    </row>
    <row r="1242" spans="1:5">
      <c r="A1242">
        <v>3770543</v>
      </c>
      <c r="B1242" t="s">
        <v>191</v>
      </c>
      <c r="C1242" t="s">
        <v>1337</v>
      </c>
      <c r="D1242" t="s">
        <v>1362</v>
      </c>
      <c r="E1242" t="str">
        <f t="shared" si="19"/>
        <v>群馬県吾妻郡中之条町山田（寺社原、細尾）</v>
      </c>
    </row>
    <row r="1243" spans="1:5">
      <c r="A1243">
        <v>3770434</v>
      </c>
      <c r="B1243" t="s">
        <v>191</v>
      </c>
      <c r="C1243" t="s">
        <v>1337</v>
      </c>
      <c r="D1243" t="s">
        <v>1363</v>
      </c>
      <c r="E1243" t="str">
        <f t="shared" si="19"/>
        <v>群馬県吾妻郡中之条町山田（その他）</v>
      </c>
    </row>
    <row r="1244" spans="1:5">
      <c r="A1244">
        <v>3770415</v>
      </c>
      <c r="B1244" t="s">
        <v>191</v>
      </c>
      <c r="C1244" t="s">
        <v>1337</v>
      </c>
      <c r="D1244" t="s">
        <v>1364</v>
      </c>
      <c r="E1244" t="str">
        <f t="shared" si="19"/>
        <v>群馬県吾妻郡中之条町横尾</v>
      </c>
    </row>
    <row r="1245" spans="1:5">
      <c r="A1245">
        <v>3771300</v>
      </c>
      <c r="B1245" t="s">
        <v>191</v>
      </c>
      <c r="C1245" t="s">
        <v>1365</v>
      </c>
      <c r="D1245" t="s">
        <v>193</v>
      </c>
      <c r="E1245" t="str">
        <f t="shared" si="19"/>
        <v>群馬県吾妻郡長野原町以下に掲載がない場合</v>
      </c>
    </row>
    <row r="1246" spans="1:5">
      <c r="A1246">
        <v>3771310</v>
      </c>
      <c r="B1246" t="s">
        <v>191</v>
      </c>
      <c r="C1246" t="s">
        <v>1365</v>
      </c>
      <c r="D1246" t="s">
        <v>1366</v>
      </c>
      <c r="E1246" t="str">
        <f t="shared" si="19"/>
        <v>群馬県吾妻郡長野原町応桑（堂光原）</v>
      </c>
    </row>
    <row r="1247" spans="1:5">
      <c r="A1247">
        <v>3771411</v>
      </c>
      <c r="B1247" t="s">
        <v>191</v>
      </c>
      <c r="C1247" t="s">
        <v>1365</v>
      </c>
      <c r="D1247" t="s">
        <v>1367</v>
      </c>
      <c r="E1247" t="str">
        <f t="shared" si="19"/>
        <v>群馬県吾妻郡長野原町応桑（その他）</v>
      </c>
    </row>
    <row r="1248" spans="1:5">
      <c r="A1248">
        <v>3771308</v>
      </c>
      <c r="B1248" t="s">
        <v>191</v>
      </c>
      <c r="C1248" t="s">
        <v>1365</v>
      </c>
      <c r="D1248" t="s">
        <v>1368</v>
      </c>
      <c r="E1248" t="str">
        <f t="shared" si="19"/>
        <v>群馬県吾妻郡長野原町大津</v>
      </c>
    </row>
    <row r="1249" spans="1:5">
      <c r="A1249">
        <v>3771301</v>
      </c>
      <c r="B1249" t="s">
        <v>191</v>
      </c>
      <c r="C1249" t="s">
        <v>1365</v>
      </c>
      <c r="D1249" t="s">
        <v>1369</v>
      </c>
      <c r="E1249" t="str">
        <f t="shared" si="19"/>
        <v>群馬県吾妻郡長野原町川原畑</v>
      </c>
    </row>
    <row r="1250" spans="1:5">
      <c r="A1250">
        <v>3771302</v>
      </c>
      <c r="B1250" t="s">
        <v>191</v>
      </c>
      <c r="C1250" t="s">
        <v>1365</v>
      </c>
      <c r="D1250" t="s">
        <v>1370</v>
      </c>
      <c r="E1250" t="str">
        <f t="shared" si="19"/>
        <v>群馬県吾妻郡長野原町川原湯</v>
      </c>
    </row>
    <row r="1251" spans="1:5">
      <c r="A1251">
        <v>3771412</v>
      </c>
      <c r="B1251" t="s">
        <v>191</v>
      </c>
      <c r="C1251" t="s">
        <v>1365</v>
      </c>
      <c r="D1251" t="s">
        <v>1371</v>
      </c>
      <c r="E1251" t="str">
        <f t="shared" si="19"/>
        <v>群馬県吾妻郡長野原町北軽井沢</v>
      </c>
    </row>
    <row r="1252" spans="1:5">
      <c r="A1252">
        <v>3771304</v>
      </c>
      <c r="B1252" t="s">
        <v>191</v>
      </c>
      <c r="C1252" t="s">
        <v>1365</v>
      </c>
      <c r="D1252" t="s">
        <v>1372</v>
      </c>
      <c r="E1252" t="str">
        <f t="shared" si="19"/>
        <v>群馬県吾妻郡長野原町長野原</v>
      </c>
    </row>
    <row r="1253" spans="1:5">
      <c r="A1253">
        <v>3771307</v>
      </c>
      <c r="B1253" t="s">
        <v>191</v>
      </c>
      <c r="C1253" t="s">
        <v>1365</v>
      </c>
      <c r="D1253" t="s">
        <v>1373</v>
      </c>
      <c r="E1253" t="str">
        <f t="shared" si="19"/>
        <v>群馬県吾妻郡長野原町羽根尾</v>
      </c>
    </row>
    <row r="1254" spans="1:5">
      <c r="A1254">
        <v>3771309</v>
      </c>
      <c r="B1254" t="s">
        <v>191</v>
      </c>
      <c r="C1254" t="s">
        <v>1365</v>
      </c>
      <c r="D1254" t="s">
        <v>1374</v>
      </c>
      <c r="E1254" t="str">
        <f t="shared" si="19"/>
        <v>群馬県吾妻郡長野原町林</v>
      </c>
    </row>
    <row r="1255" spans="1:5">
      <c r="A1255">
        <v>3771306</v>
      </c>
      <c r="B1255" t="s">
        <v>191</v>
      </c>
      <c r="C1255" t="s">
        <v>1365</v>
      </c>
      <c r="D1255" t="s">
        <v>1375</v>
      </c>
      <c r="E1255" t="str">
        <f t="shared" si="19"/>
        <v>群馬県吾妻郡長野原町古森</v>
      </c>
    </row>
    <row r="1256" spans="1:5">
      <c r="A1256">
        <v>3771305</v>
      </c>
      <c r="B1256" t="s">
        <v>191</v>
      </c>
      <c r="C1256" t="s">
        <v>1365</v>
      </c>
      <c r="D1256" t="s">
        <v>1376</v>
      </c>
      <c r="E1256" t="str">
        <f t="shared" si="19"/>
        <v>群馬県吾妻郡長野原町与喜屋</v>
      </c>
    </row>
    <row r="1257" spans="1:5">
      <c r="A1257">
        <v>3771303</v>
      </c>
      <c r="B1257" t="s">
        <v>191</v>
      </c>
      <c r="C1257" t="s">
        <v>1365</v>
      </c>
      <c r="D1257" t="s">
        <v>1377</v>
      </c>
      <c r="E1257" t="str">
        <f t="shared" si="19"/>
        <v>群馬県吾妻郡長野原町横壁</v>
      </c>
    </row>
    <row r="1258" spans="1:5">
      <c r="A1258">
        <v>3771500</v>
      </c>
      <c r="B1258" t="s">
        <v>191</v>
      </c>
      <c r="C1258" t="s">
        <v>1378</v>
      </c>
      <c r="D1258" t="s">
        <v>193</v>
      </c>
      <c r="E1258" t="str">
        <f t="shared" si="19"/>
        <v>群馬県吾妻郡嬬恋村以下に掲載がない場合</v>
      </c>
    </row>
    <row r="1259" spans="1:5">
      <c r="A1259">
        <v>3771523</v>
      </c>
      <c r="B1259" t="s">
        <v>191</v>
      </c>
      <c r="C1259" t="s">
        <v>1378</v>
      </c>
      <c r="D1259" t="s">
        <v>1379</v>
      </c>
      <c r="E1259" t="str">
        <f t="shared" si="19"/>
        <v>群馬県吾妻郡嬬恋村芦生田</v>
      </c>
    </row>
    <row r="1260" spans="1:5">
      <c r="A1260">
        <v>3771521</v>
      </c>
      <c r="B1260" t="s">
        <v>191</v>
      </c>
      <c r="C1260" t="s">
        <v>1378</v>
      </c>
      <c r="D1260" t="s">
        <v>1380</v>
      </c>
      <c r="E1260" t="str">
        <f t="shared" si="19"/>
        <v>群馬県吾妻郡嬬恋村今井</v>
      </c>
    </row>
    <row r="1261" spans="1:5">
      <c r="A1261">
        <v>3771613</v>
      </c>
      <c r="B1261" t="s">
        <v>191</v>
      </c>
      <c r="C1261" t="s">
        <v>1378</v>
      </c>
      <c r="D1261" t="s">
        <v>1381</v>
      </c>
      <c r="E1261" t="str">
        <f t="shared" si="19"/>
        <v>群馬県吾妻郡嬬恋村大笹</v>
      </c>
    </row>
    <row r="1262" spans="1:5">
      <c r="A1262">
        <v>3771512</v>
      </c>
      <c r="B1262" t="s">
        <v>191</v>
      </c>
      <c r="C1262" t="s">
        <v>1378</v>
      </c>
      <c r="D1262" t="s">
        <v>1382</v>
      </c>
      <c r="E1262" t="str">
        <f t="shared" si="19"/>
        <v>群馬県吾妻郡嬬恋村大前（細原２２５９～）</v>
      </c>
    </row>
    <row r="1263" spans="1:5">
      <c r="A1263">
        <v>3771612</v>
      </c>
      <c r="B1263" t="s">
        <v>191</v>
      </c>
      <c r="C1263" t="s">
        <v>1378</v>
      </c>
      <c r="D1263" t="s">
        <v>1383</v>
      </c>
      <c r="E1263" t="str">
        <f t="shared" si="19"/>
        <v>群馬県吾妻郡嬬恋村大前（その他）</v>
      </c>
    </row>
    <row r="1264" spans="1:5">
      <c r="A1264">
        <v>3771527</v>
      </c>
      <c r="B1264" t="s">
        <v>191</v>
      </c>
      <c r="C1264" t="s">
        <v>1378</v>
      </c>
      <c r="D1264" t="s">
        <v>1384</v>
      </c>
      <c r="E1264" t="str">
        <f t="shared" si="19"/>
        <v>群馬県吾妻郡嬬恋村門貝</v>
      </c>
    </row>
    <row r="1265" spans="1:5">
      <c r="A1265">
        <v>3771403</v>
      </c>
      <c r="B1265" t="s">
        <v>191</v>
      </c>
      <c r="C1265" t="s">
        <v>1378</v>
      </c>
      <c r="D1265" t="s">
        <v>1385</v>
      </c>
      <c r="E1265" t="str">
        <f t="shared" si="19"/>
        <v>群馬県吾妻郡嬬恋村鎌原（あやめケ原）</v>
      </c>
    </row>
    <row r="1266" spans="1:5">
      <c r="A1266">
        <v>3771404</v>
      </c>
      <c r="B1266" t="s">
        <v>191</v>
      </c>
      <c r="C1266" t="s">
        <v>1378</v>
      </c>
      <c r="D1266" t="s">
        <v>1386</v>
      </c>
      <c r="E1266" t="str">
        <f t="shared" si="19"/>
        <v>群馬県吾妻郡嬬恋村鎌原（大カイシコ）</v>
      </c>
    </row>
    <row r="1267" spans="1:5">
      <c r="A1267">
        <v>3771401</v>
      </c>
      <c r="B1267" t="s">
        <v>191</v>
      </c>
      <c r="C1267" t="s">
        <v>1378</v>
      </c>
      <c r="D1267" t="s">
        <v>1387</v>
      </c>
      <c r="E1267" t="str">
        <f t="shared" si="19"/>
        <v>群馬県吾妻郡嬬恋村鎌原（奥軽井沢）</v>
      </c>
    </row>
    <row r="1268" spans="1:5">
      <c r="A1268">
        <v>3771402</v>
      </c>
      <c r="B1268" t="s">
        <v>191</v>
      </c>
      <c r="C1268" t="s">
        <v>1378</v>
      </c>
      <c r="D1268" t="s">
        <v>1388</v>
      </c>
      <c r="E1268" t="str">
        <f t="shared" si="19"/>
        <v>群馬県吾妻郡嬬恋村鎌原（鬼の泉水）</v>
      </c>
    </row>
    <row r="1269" spans="1:5">
      <c r="A1269">
        <v>3771616</v>
      </c>
      <c r="B1269" t="s">
        <v>191</v>
      </c>
      <c r="C1269" t="s">
        <v>1378</v>
      </c>
      <c r="D1269" t="s">
        <v>1389</v>
      </c>
      <c r="E1269" t="str">
        <f t="shared" si="19"/>
        <v>群馬県吾妻郡嬬恋村鎌原（柏木塚）</v>
      </c>
    </row>
    <row r="1270" spans="1:5">
      <c r="A1270">
        <v>3771617</v>
      </c>
      <c r="B1270" t="s">
        <v>191</v>
      </c>
      <c r="C1270" t="s">
        <v>1378</v>
      </c>
      <c r="D1270" t="s">
        <v>1390</v>
      </c>
      <c r="E1270" t="str">
        <f t="shared" si="19"/>
        <v>群馬県吾妻郡嬬恋村鎌原（群馬坂）</v>
      </c>
    </row>
    <row r="1271" spans="1:5">
      <c r="A1271">
        <v>3840097</v>
      </c>
      <c r="B1271" t="s">
        <v>191</v>
      </c>
      <c r="C1271" t="s">
        <v>1378</v>
      </c>
      <c r="D1271" t="s">
        <v>1391</v>
      </c>
      <c r="E1271" t="str">
        <f t="shared" si="19"/>
        <v>群馬県吾妻郡嬬恋村鎌原（高峰高原）</v>
      </c>
    </row>
    <row r="1272" spans="1:5">
      <c r="A1272">
        <v>3771615</v>
      </c>
      <c r="B1272" t="s">
        <v>191</v>
      </c>
      <c r="C1272" t="s">
        <v>1378</v>
      </c>
      <c r="D1272" t="s">
        <v>1392</v>
      </c>
      <c r="E1272" t="str">
        <f t="shared" si="19"/>
        <v>群馬県吾妻郡嬬恋村鎌原（藤原）</v>
      </c>
    </row>
    <row r="1273" spans="1:5">
      <c r="A1273">
        <v>3771405</v>
      </c>
      <c r="B1273" t="s">
        <v>191</v>
      </c>
      <c r="C1273" t="s">
        <v>1378</v>
      </c>
      <c r="D1273" t="s">
        <v>1393</v>
      </c>
      <c r="E1273" t="str">
        <f t="shared" si="19"/>
        <v>群馬県吾妻郡嬬恋村鎌原（モロシコ「浅間園」）</v>
      </c>
    </row>
    <row r="1274" spans="1:5">
      <c r="A1274">
        <v>3771524</v>
      </c>
      <c r="B1274" t="s">
        <v>191</v>
      </c>
      <c r="C1274" t="s">
        <v>1378</v>
      </c>
      <c r="D1274" t="s">
        <v>1394</v>
      </c>
      <c r="E1274" t="str">
        <f t="shared" si="19"/>
        <v>群馬県吾妻郡嬬恋村鎌原（その他）</v>
      </c>
    </row>
    <row r="1275" spans="1:5">
      <c r="A1275">
        <v>3771525</v>
      </c>
      <c r="B1275" t="s">
        <v>191</v>
      </c>
      <c r="C1275" t="s">
        <v>1378</v>
      </c>
      <c r="D1275" t="s">
        <v>1395</v>
      </c>
      <c r="E1275" t="str">
        <f t="shared" si="19"/>
        <v>群馬県吾妻郡嬬恋村西窪</v>
      </c>
    </row>
    <row r="1276" spans="1:5">
      <c r="A1276">
        <v>3771614</v>
      </c>
      <c r="B1276" t="s">
        <v>191</v>
      </c>
      <c r="C1276" t="s">
        <v>1378</v>
      </c>
      <c r="D1276" t="s">
        <v>1396</v>
      </c>
      <c r="E1276" t="str">
        <f t="shared" si="19"/>
        <v>群馬県吾妻郡嬬恋村田代</v>
      </c>
    </row>
    <row r="1277" spans="1:5">
      <c r="A1277">
        <v>3771522</v>
      </c>
      <c r="B1277" t="s">
        <v>191</v>
      </c>
      <c r="C1277" t="s">
        <v>1378</v>
      </c>
      <c r="D1277" t="s">
        <v>1397</v>
      </c>
      <c r="E1277" t="str">
        <f t="shared" si="19"/>
        <v>群馬県吾妻郡嬬恋村袋倉</v>
      </c>
    </row>
    <row r="1278" spans="1:5">
      <c r="A1278">
        <v>3771528</v>
      </c>
      <c r="B1278" t="s">
        <v>191</v>
      </c>
      <c r="C1278" t="s">
        <v>1378</v>
      </c>
      <c r="D1278" t="s">
        <v>1398</v>
      </c>
      <c r="E1278" t="str">
        <f t="shared" si="19"/>
        <v>群馬県吾妻郡嬬恋村干俣（吾妻鉱山、万座温泉）</v>
      </c>
    </row>
    <row r="1279" spans="1:5">
      <c r="A1279">
        <v>3771611</v>
      </c>
      <c r="B1279" t="s">
        <v>191</v>
      </c>
      <c r="C1279" t="s">
        <v>1378</v>
      </c>
      <c r="D1279" t="s">
        <v>1399</v>
      </c>
      <c r="E1279" t="str">
        <f t="shared" si="19"/>
        <v>群馬県吾妻郡嬬恋村干俣（その他）</v>
      </c>
    </row>
    <row r="1280" spans="1:5">
      <c r="A1280">
        <v>3771526</v>
      </c>
      <c r="B1280" t="s">
        <v>191</v>
      </c>
      <c r="C1280" t="s">
        <v>1378</v>
      </c>
      <c r="D1280" t="s">
        <v>1400</v>
      </c>
      <c r="E1280" t="str">
        <f t="shared" si="19"/>
        <v>群馬県吾妻郡嬬恋村三原</v>
      </c>
    </row>
    <row r="1281" spans="1:5">
      <c r="A1281">
        <v>3771700</v>
      </c>
      <c r="B1281" t="s">
        <v>191</v>
      </c>
      <c r="C1281" t="s">
        <v>1401</v>
      </c>
      <c r="D1281" t="s">
        <v>193</v>
      </c>
      <c r="E1281" t="str">
        <f t="shared" si="19"/>
        <v>群馬県吾妻郡草津町以下に掲載がない場合</v>
      </c>
    </row>
    <row r="1282" spans="1:5">
      <c r="A1282">
        <v>3771711</v>
      </c>
      <c r="B1282" t="s">
        <v>191</v>
      </c>
      <c r="C1282" t="s">
        <v>1401</v>
      </c>
      <c r="D1282" t="s">
        <v>1402</v>
      </c>
      <c r="E1282" t="str">
        <f t="shared" si="19"/>
        <v>群馬県吾妻郡草津町草津</v>
      </c>
    </row>
    <row r="1283" spans="1:5">
      <c r="A1283">
        <v>3771712</v>
      </c>
      <c r="B1283" t="s">
        <v>191</v>
      </c>
      <c r="C1283" t="s">
        <v>1401</v>
      </c>
      <c r="D1283" t="s">
        <v>1403</v>
      </c>
      <c r="E1283" t="str">
        <f t="shared" ref="E1283:E1346" si="20">_xlfn.TEXTJOIN(,,B1283,C1283,D1283)</f>
        <v>群馬県吾妻郡草津町前口</v>
      </c>
    </row>
    <row r="1284" spans="1:5">
      <c r="A1284">
        <v>3770700</v>
      </c>
      <c r="B1284" t="s">
        <v>191</v>
      </c>
      <c r="C1284" t="s">
        <v>1404</v>
      </c>
      <c r="D1284" t="s">
        <v>193</v>
      </c>
      <c r="E1284" t="str">
        <f t="shared" si="20"/>
        <v>群馬県吾妻郡高山村以下に掲載がない場合</v>
      </c>
    </row>
    <row r="1285" spans="1:5">
      <c r="A1285">
        <v>3770701</v>
      </c>
      <c r="B1285" t="s">
        <v>191</v>
      </c>
      <c r="C1285" t="s">
        <v>1404</v>
      </c>
      <c r="D1285" t="s">
        <v>1405</v>
      </c>
      <c r="E1285" t="str">
        <f t="shared" si="20"/>
        <v>群馬県吾妻郡高山村尻高</v>
      </c>
    </row>
    <row r="1286" spans="1:5">
      <c r="A1286">
        <v>3770702</v>
      </c>
      <c r="B1286" t="s">
        <v>191</v>
      </c>
      <c r="C1286" t="s">
        <v>1404</v>
      </c>
      <c r="D1286" t="s">
        <v>1406</v>
      </c>
      <c r="E1286" t="str">
        <f t="shared" si="20"/>
        <v>群馬県吾妻郡高山村中山</v>
      </c>
    </row>
    <row r="1287" spans="1:5">
      <c r="A1287">
        <v>3770800</v>
      </c>
      <c r="B1287" t="s">
        <v>191</v>
      </c>
      <c r="C1287" t="s">
        <v>1407</v>
      </c>
      <c r="D1287" t="s">
        <v>193</v>
      </c>
      <c r="E1287" t="str">
        <f t="shared" si="20"/>
        <v>群馬県吾妻郡東吾妻町以下に掲載がない場合</v>
      </c>
    </row>
    <row r="1288" spans="1:5">
      <c r="A1288">
        <v>3770812</v>
      </c>
      <c r="B1288" t="s">
        <v>191</v>
      </c>
      <c r="C1288" t="s">
        <v>1407</v>
      </c>
      <c r="D1288" t="s">
        <v>1408</v>
      </c>
      <c r="E1288" t="str">
        <f t="shared" si="20"/>
        <v>群馬県吾妻郡東吾妻町厚田</v>
      </c>
    </row>
    <row r="1289" spans="1:5">
      <c r="A1289">
        <v>3770303</v>
      </c>
      <c r="B1289" t="s">
        <v>191</v>
      </c>
      <c r="C1289" t="s">
        <v>1407</v>
      </c>
      <c r="D1289" t="s">
        <v>1409</v>
      </c>
      <c r="E1289" t="str">
        <f t="shared" si="20"/>
        <v>群馬県吾妻郡東吾妻町新巻</v>
      </c>
    </row>
    <row r="1290" spans="1:5">
      <c r="A1290">
        <v>3703321</v>
      </c>
      <c r="B1290" t="s">
        <v>191</v>
      </c>
      <c r="C1290" t="s">
        <v>1407</v>
      </c>
      <c r="D1290" t="s">
        <v>1410</v>
      </c>
      <c r="E1290" t="str">
        <f t="shared" si="20"/>
        <v>群馬県吾妻郡東吾妻町泉沢（烏帽子「榛名湖畔」、烏帽子国有林７７林班）</v>
      </c>
    </row>
    <row r="1291" spans="1:5">
      <c r="A1291">
        <v>3770807</v>
      </c>
      <c r="B1291" t="s">
        <v>191</v>
      </c>
      <c r="C1291" t="s">
        <v>1407</v>
      </c>
      <c r="D1291" t="s">
        <v>1411</v>
      </c>
      <c r="E1291" t="str">
        <f t="shared" si="20"/>
        <v>群馬県吾妻郡東吾妻町泉沢（その他）</v>
      </c>
    </row>
    <row r="1292" spans="1:5">
      <c r="A1292">
        <v>3770804</v>
      </c>
      <c r="B1292" t="s">
        <v>191</v>
      </c>
      <c r="C1292" t="s">
        <v>1407</v>
      </c>
      <c r="D1292" t="s">
        <v>1183</v>
      </c>
      <c r="E1292" t="str">
        <f t="shared" si="20"/>
        <v>群馬県吾妻郡東吾妻町岩井</v>
      </c>
    </row>
    <row r="1293" spans="1:5">
      <c r="A1293">
        <v>3770815</v>
      </c>
      <c r="B1293" t="s">
        <v>191</v>
      </c>
      <c r="C1293" t="s">
        <v>1407</v>
      </c>
      <c r="D1293" t="s">
        <v>1412</v>
      </c>
      <c r="E1293" t="str">
        <f t="shared" si="20"/>
        <v>群馬県吾妻郡東吾妻町岩下</v>
      </c>
    </row>
    <row r="1294" spans="1:5">
      <c r="A1294">
        <v>3770805</v>
      </c>
      <c r="B1294" t="s">
        <v>191</v>
      </c>
      <c r="C1294" t="s">
        <v>1407</v>
      </c>
      <c r="D1294" t="s">
        <v>1413</v>
      </c>
      <c r="E1294" t="str">
        <f t="shared" si="20"/>
        <v>群馬県吾妻郡東吾妻町植栗</v>
      </c>
    </row>
    <row r="1295" spans="1:5">
      <c r="A1295">
        <v>3770935</v>
      </c>
      <c r="B1295" t="s">
        <v>191</v>
      </c>
      <c r="C1295" t="s">
        <v>1407</v>
      </c>
      <c r="D1295" t="s">
        <v>1414</v>
      </c>
      <c r="E1295" t="str">
        <f t="shared" si="20"/>
        <v>群馬県吾妻郡東吾妻町大柏木</v>
      </c>
    </row>
    <row r="1296" spans="1:5">
      <c r="A1296">
        <v>3770931</v>
      </c>
      <c r="B1296" t="s">
        <v>191</v>
      </c>
      <c r="C1296" t="s">
        <v>1407</v>
      </c>
      <c r="D1296" t="s">
        <v>1415</v>
      </c>
      <c r="E1296" t="str">
        <f t="shared" si="20"/>
        <v>群馬県吾妻郡東吾妻町大戸</v>
      </c>
    </row>
    <row r="1297" spans="1:5">
      <c r="A1297">
        <v>3703311</v>
      </c>
      <c r="B1297" t="s">
        <v>191</v>
      </c>
      <c r="C1297" t="s">
        <v>1407</v>
      </c>
      <c r="D1297" t="s">
        <v>1416</v>
      </c>
      <c r="E1297" t="str">
        <f t="shared" si="20"/>
        <v>群馬県吾妻郡東吾妻町岡崎（烏帽子「榛名湖畔」）</v>
      </c>
    </row>
    <row r="1298" spans="1:5">
      <c r="A1298">
        <v>3770302</v>
      </c>
      <c r="B1298" t="s">
        <v>191</v>
      </c>
      <c r="C1298" t="s">
        <v>1407</v>
      </c>
      <c r="D1298" t="s">
        <v>1417</v>
      </c>
      <c r="E1298" t="str">
        <f t="shared" si="20"/>
        <v>群馬県吾妻郡東吾妻町岡崎（その他）</v>
      </c>
    </row>
    <row r="1299" spans="1:5">
      <c r="A1299">
        <v>3770304</v>
      </c>
      <c r="B1299" t="s">
        <v>191</v>
      </c>
      <c r="C1299" t="s">
        <v>1407</v>
      </c>
      <c r="D1299" t="s">
        <v>1418</v>
      </c>
      <c r="E1299" t="str">
        <f t="shared" si="20"/>
        <v>群馬県吾妻郡東吾妻町奥田</v>
      </c>
    </row>
    <row r="1300" spans="1:5">
      <c r="A1300">
        <v>3770803</v>
      </c>
      <c r="B1300" t="s">
        <v>191</v>
      </c>
      <c r="C1300" t="s">
        <v>1407</v>
      </c>
      <c r="D1300" t="s">
        <v>1055</v>
      </c>
      <c r="E1300" t="str">
        <f t="shared" si="20"/>
        <v>群馬県吾妻郡東吾妻町金井</v>
      </c>
    </row>
    <row r="1301" spans="1:5">
      <c r="A1301">
        <v>3703322</v>
      </c>
      <c r="B1301" t="s">
        <v>191</v>
      </c>
      <c r="C1301" t="s">
        <v>1407</v>
      </c>
      <c r="D1301" t="s">
        <v>1419</v>
      </c>
      <c r="E1301" t="str">
        <f t="shared" si="20"/>
        <v>群馬県吾妻郡東吾妻町川戸（烏帽子「榛名湖畔」）</v>
      </c>
    </row>
    <row r="1302" spans="1:5">
      <c r="A1302">
        <v>3770802</v>
      </c>
      <c r="B1302" t="s">
        <v>191</v>
      </c>
      <c r="C1302" t="s">
        <v>1407</v>
      </c>
      <c r="D1302" t="s">
        <v>1420</v>
      </c>
      <c r="E1302" t="str">
        <f t="shared" si="20"/>
        <v>群馬県吾妻郡東吾妻町川戸（その他）</v>
      </c>
    </row>
    <row r="1303" spans="1:5">
      <c r="A1303">
        <v>3770806</v>
      </c>
      <c r="B1303" t="s">
        <v>191</v>
      </c>
      <c r="C1303" t="s">
        <v>1407</v>
      </c>
      <c r="D1303" t="s">
        <v>1421</v>
      </c>
      <c r="E1303" t="str">
        <f t="shared" si="20"/>
        <v>群馬県吾妻郡東吾妻町小泉</v>
      </c>
    </row>
    <row r="1304" spans="1:5">
      <c r="A1304">
        <v>3770811</v>
      </c>
      <c r="B1304" t="s">
        <v>191</v>
      </c>
      <c r="C1304" t="s">
        <v>1407</v>
      </c>
      <c r="D1304" t="s">
        <v>1189</v>
      </c>
      <c r="E1304" t="str">
        <f t="shared" si="20"/>
        <v>群馬県吾妻郡東吾妻町郷原</v>
      </c>
    </row>
    <row r="1305" spans="1:5">
      <c r="A1305">
        <v>3770305</v>
      </c>
      <c r="B1305" t="s">
        <v>191</v>
      </c>
      <c r="C1305" t="s">
        <v>1407</v>
      </c>
      <c r="D1305" t="s">
        <v>1422</v>
      </c>
      <c r="E1305" t="str">
        <f t="shared" si="20"/>
        <v>群馬県吾妻郡東吾妻町五町田</v>
      </c>
    </row>
    <row r="1306" spans="1:5">
      <c r="A1306">
        <v>3770934</v>
      </c>
      <c r="B1306" t="s">
        <v>191</v>
      </c>
      <c r="C1306" t="s">
        <v>1407</v>
      </c>
      <c r="D1306" t="s">
        <v>1423</v>
      </c>
      <c r="E1306" t="str">
        <f t="shared" si="20"/>
        <v>群馬県吾妻郡東吾妻町須賀尾</v>
      </c>
    </row>
    <row r="1307" spans="1:5">
      <c r="A1307">
        <v>3770932</v>
      </c>
      <c r="B1307" t="s">
        <v>191</v>
      </c>
      <c r="C1307" t="s">
        <v>1407</v>
      </c>
      <c r="D1307" t="s">
        <v>1424</v>
      </c>
      <c r="E1307" t="str">
        <f t="shared" si="20"/>
        <v>群馬県吾妻郡東吾妻町萩生</v>
      </c>
    </row>
    <row r="1308" spans="1:5">
      <c r="A1308">
        <v>3770301</v>
      </c>
      <c r="B1308" t="s">
        <v>191</v>
      </c>
      <c r="C1308" t="s">
        <v>1407</v>
      </c>
      <c r="D1308" t="s">
        <v>1425</v>
      </c>
      <c r="E1308" t="str">
        <f t="shared" si="20"/>
        <v>群馬県吾妻郡東吾妻町箱島</v>
      </c>
    </row>
    <row r="1309" spans="1:5">
      <c r="A1309">
        <v>3770801</v>
      </c>
      <c r="B1309" t="s">
        <v>191</v>
      </c>
      <c r="C1309" t="s">
        <v>1407</v>
      </c>
      <c r="D1309" t="s">
        <v>961</v>
      </c>
      <c r="E1309" t="str">
        <f t="shared" si="20"/>
        <v>群馬県吾妻郡東吾妻町原町</v>
      </c>
    </row>
    <row r="1310" spans="1:5">
      <c r="A1310">
        <v>3770814</v>
      </c>
      <c r="B1310" t="s">
        <v>191</v>
      </c>
      <c r="C1310" t="s">
        <v>1407</v>
      </c>
      <c r="D1310" t="s">
        <v>1426</v>
      </c>
      <c r="E1310" t="str">
        <f t="shared" si="20"/>
        <v>群馬県吾妻郡東吾妻町松谷</v>
      </c>
    </row>
    <row r="1311" spans="1:5">
      <c r="A1311">
        <v>3770813</v>
      </c>
      <c r="B1311" t="s">
        <v>191</v>
      </c>
      <c r="C1311" t="s">
        <v>1407</v>
      </c>
      <c r="D1311" t="s">
        <v>1427</v>
      </c>
      <c r="E1311" t="str">
        <f t="shared" si="20"/>
        <v>群馬県吾妻郡東吾妻町三島</v>
      </c>
    </row>
    <row r="1312" spans="1:5">
      <c r="A1312">
        <v>3770933</v>
      </c>
      <c r="B1312" t="s">
        <v>191</v>
      </c>
      <c r="C1312" t="s">
        <v>1407</v>
      </c>
      <c r="D1312" t="s">
        <v>1309</v>
      </c>
      <c r="E1312" t="str">
        <f t="shared" si="20"/>
        <v>群馬県吾妻郡東吾妻町本宿</v>
      </c>
    </row>
    <row r="1313" spans="1:5">
      <c r="A1313">
        <v>3770816</v>
      </c>
      <c r="B1313" t="s">
        <v>191</v>
      </c>
      <c r="C1313" t="s">
        <v>1407</v>
      </c>
      <c r="D1313" t="s">
        <v>1428</v>
      </c>
      <c r="E1313" t="str">
        <f t="shared" si="20"/>
        <v>群馬県吾妻郡東吾妻町矢倉</v>
      </c>
    </row>
    <row r="1314" spans="1:5">
      <c r="A1314">
        <v>3780400</v>
      </c>
      <c r="B1314" t="s">
        <v>191</v>
      </c>
      <c r="C1314" t="s">
        <v>1429</v>
      </c>
      <c r="D1314" t="s">
        <v>193</v>
      </c>
      <c r="E1314" t="str">
        <f t="shared" si="20"/>
        <v>群馬県利根郡片品村以下に掲載がない場合</v>
      </c>
    </row>
    <row r="1315" spans="1:5">
      <c r="A1315">
        <v>3780415</v>
      </c>
      <c r="B1315" t="s">
        <v>191</v>
      </c>
      <c r="C1315" t="s">
        <v>1429</v>
      </c>
      <c r="D1315" t="s">
        <v>1430</v>
      </c>
      <c r="E1315" t="str">
        <f t="shared" si="20"/>
        <v>群馬県利根郡片品村鎌田</v>
      </c>
    </row>
    <row r="1316" spans="1:5">
      <c r="A1316">
        <v>3780413</v>
      </c>
      <c r="B1316" t="s">
        <v>191</v>
      </c>
      <c r="C1316" t="s">
        <v>1429</v>
      </c>
      <c r="D1316" t="s">
        <v>1431</v>
      </c>
      <c r="E1316" t="str">
        <f t="shared" si="20"/>
        <v>群馬県利根郡片品村越本</v>
      </c>
    </row>
    <row r="1317" spans="1:5">
      <c r="A1317">
        <v>3780405</v>
      </c>
      <c r="B1317" t="s">
        <v>191</v>
      </c>
      <c r="C1317" t="s">
        <v>1429</v>
      </c>
      <c r="D1317" t="s">
        <v>1432</v>
      </c>
      <c r="E1317" t="str">
        <f t="shared" si="20"/>
        <v>群馬県利根郡片品村下平</v>
      </c>
    </row>
    <row r="1318" spans="1:5">
      <c r="A1318">
        <v>3780401</v>
      </c>
      <c r="B1318" t="s">
        <v>191</v>
      </c>
      <c r="C1318" t="s">
        <v>1429</v>
      </c>
      <c r="D1318" t="s">
        <v>1433</v>
      </c>
      <c r="E1318" t="str">
        <f t="shared" si="20"/>
        <v>群馬県利根郡片品村須賀川</v>
      </c>
    </row>
    <row r="1319" spans="1:5">
      <c r="A1319">
        <v>3780403</v>
      </c>
      <c r="B1319" t="s">
        <v>191</v>
      </c>
      <c r="C1319" t="s">
        <v>1429</v>
      </c>
      <c r="D1319" t="s">
        <v>1434</v>
      </c>
      <c r="E1319" t="str">
        <f t="shared" si="20"/>
        <v>群馬県利根郡片品村菅沼</v>
      </c>
    </row>
    <row r="1320" spans="1:5">
      <c r="A1320">
        <v>3780406</v>
      </c>
      <c r="B1320" t="s">
        <v>191</v>
      </c>
      <c r="C1320" t="s">
        <v>1429</v>
      </c>
      <c r="D1320" t="s">
        <v>1435</v>
      </c>
      <c r="E1320" t="str">
        <f t="shared" si="20"/>
        <v>群馬県利根郡片品村摺淵</v>
      </c>
    </row>
    <row r="1321" spans="1:5">
      <c r="A1321">
        <v>3780404</v>
      </c>
      <c r="B1321" t="s">
        <v>191</v>
      </c>
      <c r="C1321" t="s">
        <v>1429</v>
      </c>
      <c r="D1321" t="s">
        <v>1436</v>
      </c>
      <c r="E1321" t="str">
        <f t="shared" si="20"/>
        <v>群馬県利根郡片品村築地</v>
      </c>
    </row>
    <row r="1322" spans="1:5">
      <c r="A1322">
        <v>3780412</v>
      </c>
      <c r="B1322" t="s">
        <v>191</v>
      </c>
      <c r="C1322" t="s">
        <v>1429</v>
      </c>
      <c r="D1322" t="s">
        <v>1437</v>
      </c>
      <c r="E1322" t="str">
        <f t="shared" si="20"/>
        <v>群馬県利根郡片品村土出</v>
      </c>
    </row>
    <row r="1323" spans="1:5">
      <c r="A1323">
        <v>3780411</v>
      </c>
      <c r="B1323" t="s">
        <v>191</v>
      </c>
      <c r="C1323" t="s">
        <v>1429</v>
      </c>
      <c r="D1323" t="s">
        <v>1438</v>
      </c>
      <c r="E1323" t="str">
        <f t="shared" si="20"/>
        <v>群馬県利根郡片品村戸倉</v>
      </c>
    </row>
    <row r="1324" spans="1:5">
      <c r="A1324">
        <v>3780407</v>
      </c>
      <c r="B1324" t="s">
        <v>191</v>
      </c>
      <c r="C1324" t="s">
        <v>1429</v>
      </c>
      <c r="D1324" t="s">
        <v>1439</v>
      </c>
      <c r="E1324" t="str">
        <f t="shared" si="20"/>
        <v>群馬県利根郡片品村幡谷</v>
      </c>
    </row>
    <row r="1325" spans="1:5">
      <c r="A1325">
        <v>3780408</v>
      </c>
      <c r="B1325" t="s">
        <v>191</v>
      </c>
      <c r="C1325" t="s">
        <v>1429</v>
      </c>
      <c r="D1325" t="s">
        <v>1440</v>
      </c>
      <c r="E1325" t="str">
        <f t="shared" si="20"/>
        <v>群馬県利根郡片品村花咲</v>
      </c>
    </row>
    <row r="1326" spans="1:5">
      <c r="A1326">
        <v>3780409</v>
      </c>
      <c r="B1326" t="s">
        <v>191</v>
      </c>
      <c r="C1326" t="s">
        <v>1429</v>
      </c>
      <c r="D1326" t="s">
        <v>1441</v>
      </c>
      <c r="E1326" t="str">
        <f t="shared" si="20"/>
        <v>群馬県利根郡片品村針山</v>
      </c>
    </row>
    <row r="1327" spans="1:5">
      <c r="A1327">
        <v>3780414</v>
      </c>
      <c r="B1327" t="s">
        <v>191</v>
      </c>
      <c r="C1327" t="s">
        <v>1429</v>
      </c>
      <c r="D1327" t="s">
        <v>1442</v>
      </c>
      <c r="E1327" t="str">
        <f t="shared" si="20"/>
        <v>群馬県利根郡片品村東小川</v>
      </c>
    </row>
    <row r="1328" spans="1:5">
      <c r="A1328">
        <v>3780402</v>
      </c>
      <c r="B1328" t="s">
        <v>191</v>
      </c>
      <c r="C1328" t="s">
        <v>1429</v>
      </c>
      <c r="D1328" t="s">
        <v>1443</v>
      </c>
      <c r="E1328" t="str">
        <f t="shared" si="20"/>
        <v>群馬県利根郡片品村御座入</v>
      </c>
    </row>
    <row r="1329" spans="1:5">
      <c r="A1329">
        <v>3780100</v>
      </c>
      <c r="B1329" t="s">
        <v>191</v>
      </c>
      <c r="C1329" t="s">
        <v>1444</v>
      </c>
      <c r="D1329" t="s">
        <v>193</v>
      </c>
      <c r="E1329" t="str">
        <f t="shared" si="20"/>
        <v>群馬県利根郡川場村以下に掲載がない場合</v>
      </c>
    </row>
    <row r="1330" spans="1:5">
      <c r="A1330">
        <v>3780104</v>
      </c>
      <c r="B1330" t="s">
        <v>191</v>
      </c>
      <c r="C1330" t="s">
        <v>1444</v>
      </c>
      <c r="D1330" t="s">
        <v>1445</v>
      </c>
      <c r="E1330" t="str">
        <f t="shared" si="20"/>
        <v>群馬県利根郡川場村太田川</v>
      </c>
    </row>
    <row r="1331" spans="1:5">
      <c r="A1331">
        <v>3780102</v>
      </c>
      <c r="B1331" t="s">
        <v>191</v>
      </c>
      <c r="C1331" t="s">
        <v>1444</v>
      </c>
      <c r="D1331" t="s">
        <v>1446</v>
      </c>
      <c r="E1331" t="str">
        <f t="shared" si="20"/>
        <v>群馬県利根郡川場村川場湯原</v>
      </c>
    </row>
    <row r="1332" spans="1:5">
      <c r="A1332">
        <v>3780105</v>
      </c>
      <c r="B1332" t="s">
        <v>191</v>
      </c>
      <c r="C1332" t="s">
        <v>1444</v>
      </c>
      <c r="D1332" t="s">
        <v>1447</v>
      </c>
      <c r="E1332" t="str">
        <f t="shared" si="20"/>
        <v>群馬県利根郡川場村小田川</v>
      </c>
    </row>
    <row r="1333" spans="1:5">
      <c r="A1333">
        <v>3780112</v>
      </c>
      <c r="B1333" t="s">
        <v>191</v>
      </c>
      <c r="C1333" t="s">
        <v>1444</v>
      </c>
      <c r="D1333" t="s">
        <v>1448</v>
      </c>
      <c r="E1333" t="str">
        <f t="shared" si="20"/>
        <v>群馬県利根郡川場村立岩</v>
      </c>
    </row>
    <row r="1334" spans="1:5">
      <c r="A1334">
        <v>3780114</v>
      </c>
      <c r="B1334" t="s">
        <v>191</v>
      </c>
      <c r="C1334" t="s">
        <v>1444</v>
      </c>
      <c r="D1334" t="s">
        <v>1449</v>
      </c>
      <c r="E1334" t="str">
        <f t="shared" si="20"/>
        <v>群馬県利根郡川場村天神</v>
      </c>
    </row>
    <row r="1335" spans="1:5">
      <c r="A1335">
        <v>3780103</v>
      </c>
      <c r="B1335" t="s">
        <v>191</v>
      </c>
      <c r="C1335" t="s">
        <v>1444</v>
      </c>
      <c r="D1335" t="s">
        <v>1450</v>
      </c>
      <c r="E1335" t="str">
        <f t="shared" si="20"/>
        <v>群馬県利根郡川場村中野</v>
      </c>
    </row>
    <row r="1336" spans="1:5">
      <c r="A1336">
        <v>3780113</v>
      </c>
      <c r="B1336" t="s">
        <v>191</v>
      </c>
      <c r="C1336" t="s">
        <v>1444</v>
      </c>
      <c r="D1336" t="s">
        <v>1451</v>
      </c>
      <c r="E1336" t="str">
        <f t="shared" si="20"/>
        <v>群馬県利根郡川場村生品</v>
      </c>
    </row>
    <row r="1337" spans="1:5">
      <c r="A1337">
        <v>3780111</v>
      </c>
      <c r="B1337" t="s">
        <v>191</v>
      </c>
      <c r="C1337" t="s">
        <v>1444</v>
      </c>
      <c r="D1337" t="s">
        <v>1452</v>
      </c>
      <c r="E1337" t="str">
        <f t="shared" si="20"/>
        <v>群馬県利根郡川場村萩室</v>
      </c>
    </row>
    <row r="1338" spans="1:5">
      <c r="A1338">
        <v>3780115</v>
      </c>
      <c r="B1338" t="s">
        <v>191</v>
      </c>
      <c r="C1338" t="s">
        <v>1444</v>
      </c>
      <c r="D1338" t="s">
        <v>1453</v>
      </c>
      <c r="E1338" t="str">
        <f t="shared" si="20"/>
        <v>群馬県利根郡川場村門前</v>
      </c>
    </row>
    <row r="1339" spans="1:5">
      <c r="A1339">
        <v>3780101</v>
      </c>
      <c r="B1339" t="s">
        <v>191</v>
      </c>
      <c r="C1339" t="s">
        <v>1444</v>
      </c>
      <c r="D1339" t="s">
        <v>1454</v>
      </c>
      <c r="E1339" t="str">
        <f t="shared" si="20"/>
        <v>群馬県利根郡川場村谷地</v>
      </c>
    </row>
    <row r="1340" spans="1:5">
      <c r="A1340">
        <v>3791200</v>
      </c>
      <c r="B1340" t="s">
        <v>191</v>
      </c>
      <c r="C1340" t="s">
        <v>1455</v>
      </c>
      <c r="D1340" t="s">
        <v>193</v>
      </c>
      <c r="E1340" t="str">
        <f t="shared" si="20"/>
        <v>群馬県利根郡昭和村以下に掲載がない場合</v>
      </c>
    </row>
    <row r="1341" spans="1:5">
      <c r="A1341">
        <v>3791207</v>
      </c>
      <c r="B1341" t="s">
        <v>191</v>
      </c>
      <c r="C1341" t="s">
        <v>1455</v>
      </c>
      <c r="D1341" t="s">
        <v>1456</v>
      </c>
      <c r="E1341" t="str">
        <f t="shared" si="20"/>
        <v>群馬県利根郡昭和村赤城原</v>
      </c>
    </row>
    <row r="1342" spans="1:5">
      <c r="A1342">
        <v>3791203</v>
      </c>
      <c r="B1342" t="s">
        <v>191</v>
      </c>
      <c r="C1342" t="s">
        <v>1455</v>
      </c>
      <c r="D1342" t="s">
        <v>1457</v>
      </c>
      <c r="E1342" t="str">
        <f t="shared" si="20"/>
        <v>群馬県利根郡昭和村糸井</v>
      </c>
    </row>
    <row r="1343" spans="1:5">
      <c r="A1343">
        <v>3791201</v>
      </c>
      <c r="B1343" t="s">
        <v>191</v>
      </c>
      <c r="C1343" t="s">
        <v>1455</v>
      </c>
      <c r="D1343" t="s">
        <v>1458</v>
      </c>
      <c r="E1343" t="str">
        <f t="shared" si="20"/>
        <v>群馬県利根郡昭和村生越</v>
      </c>
    </row>
    <row r="1344" spans="1:5">
      <c r="A1344">
        <v>3791202</v>
      </c>
      <c r="B1344" t="s">
        <v>191</v>
      </c>
      <c r="C1344" t="s">
        <v>1455</v>
      </c>
      <c r="D1344" t="s">
        <v>1459</v>
      </c>
      <c r="E1344" t="str">
        <f t="shared" si="20"/>
        <v>群馬県利根郡昭和村貝野瀬</v>
      </c>
    </row>
    <row r="1345" spans="1:5">
      <c r="A1345">
        <v>3791205</v>
      </c>
      <c r="B1345" t="s">
        <v>191</v>
      </c>
      <c r="C1345" t="s">
        <v>1455</v>
      </c>
      <c r="D1345" t="s">
        <v>1460</v>
      </c>
      <c r="E1345" t="str">
        <f t="shared" si="20"/>
        <v>群馬県利根郡昭和村川額</v>
      </c>
    </row>
    <row r="1346" spans="1:5">
      <c r="A1346">
        <v>3791206</v>
      </c>
      <c r="B1346" t="s">
        <v>191</v>
      </c>
      <c r="C1346" t="s">
        <v>1455</v>
      </c>
      <c r="D1346" t="s">
        <v>1461</v>
      </c>
      <c r="E1346" t="str">
        <f t="shared" si="20"/>
        <v>群馬県利根郡昭和村橡久保</v>
      </c>
    </row>
    <row r="1347" spans="1:5">
      <c r="A1347">
        <v>3791204</v>
      </c>
      <c r="B1347" t="s">
        <v>191</v>
      </c>
      <c r="C1347" t="s">
        <v>1455</v>
      </c>
      <c r="D1347" t="s">
        <v>1462</v>
      </c>
      <c r="E1347" t="str">
        <f t="shared" ref="E1347:E1410" si="21">_xlfn.TEXTJOIN(,,B1347,C1347,D1347)</f>
        <v>群馬県利根郡昭和村森下</v>
      </c>
    </row>
    <row r="1348" spans="1:5">
      <c r="A1348">
        <v>3791300</v>
      </c>
      <c r="B1348" t="s">
        <v>191</v>
      </c>
      <c r="C1348" t="s">
        <v>1463</v>
      </c>
      <c r="D1348" t="s">
        <v>193</v>
      </c>
      <c r="E1348" t="str">
        <f t="shared" si="21"/>
        <v>群馬県利根郡みなかみ町以下に掲載がない場合</v>
      </c>
    </row>
    <row r="1349" spans="1:5">
      <c r="A1349">
        <v>3791404</v>
      </c>
      <c r="B1349" t="s">
        <v>191</v>
      </c>
      <c r="C1349" t="s">
        <v>1463</v>
      </c>
      <c r="D1349" t="s">
        <v>1464</v>
      </c>
      <c r="E1349" t="str">
        <f t="shared" si="21"/>
        <v>群馬県利根郡みなかみ町相俣</v>
      </c>
    </row>
    <row r="1350" spans="1:5">
      <c r="A1350">
        <v>3791618</v>
      </c>
      <c r="B1350" t="s">
        <v>191</v>
      </c>
      <c r="C1350" t="s">
        <v>1463</v>
      </c>
      <c r="D1350" t="s">
        <v>1465</v>
      </c>
      <c r="E1350" t="str">
        <f t="shared" si="21"/>
        <v>群馬県利根郡みなかみ町阿能川</v>
      </c>
    </row>
    <row r="1351" spans="1:5">
      <c r="A1351">
        <v>3791411</v>
      </c>
      <c r="B1351" t="s">
        <v>191</v>
      </c>
      <c r="C1351" t="s">
        <v>1463</v>
      </c>
      <c r="D1351" t="s">
        <v>1409</v>
      </c>
      <c r="E1351" t="str">
        <f t="shared" si="21"/>
        <v>群馬県利根郡みなかみ町新巻</v>
      </c>
    </row>
    <row r="1352" spans="1:5">
      <c r="A1352">
        <v>3791723</v>
      </c>
      <c r="B1352" t="s">
        <v>191</v>
      </c>
      <c r="C1352" t="s">
        <v>1463</v>
      </c>
      <c r="D1352" t="s">
        <v>1466</v>
      </c>
      <c r="E1352" t="str">
        <f t="shared" si="21"/>
        <v>群馬県利根郡みなかみ町粟沢</v>
      </c>
    </row>
    <row r="1353" spans="1:5">
      <c r="A1353">
        <v>3791311</v>
      </c>
      <c r="B1353" t="s">
        <v>191</v>
      </c>
      <c r="C1353" t="s">
        <v>1463</v>
      </c>
      <c r="D1353" t="s">
        <v>1467</v>
      </c>
      <c r="E1353" t="str">
        <f t="shared" si="21"/>
        <v>群馬県利根郡みなかみ町石倉</v>
      </c>
    </row>
    <row r="1354" spans="1:5">
      <c r="A1354">
        <v>3791416</v>
      </c>
      <c r="B1354" t="s">
        <v>191</v>
      </c>
      <c r="C1354" t="s">
        <v>1463</v>
      </c>
      <c r="D1354" t="s">
        <v>1468</v>
      </c>
      <c r="E1354" t="str">
        <f t="shared" si="21"/>
        <v>群馬県利根郡みなかみ町入須川</v>
      </c>
    </row>
    <row r="1355" spans="1:5">
      <c r="A1355">
        <v>3791727</v>
      </c>
      <c r="B1355" t="s">
        <v>191</v>
      </c>
      <c r="C1355" t="s">
        <v>1463</v>
      </c>
      <c r="D1355" t="s">
        <v>1469</v>
      </c>
      <c r="E1355" t="str">
        <f t="shared" si="21"/>
        <v>群馬県利根郡みなかみ町大穴</v>
      </c>
    </row>
    <row r="1356" spans="1:5">
      <c r="A1356">
        <v>3791302</v>
      </c>
      <c r="B1356" t="s">
        <v>191</v>
      </c>
      <c r="C1356" t="s">
        <v>1463</v>
      </c>
      <c r="D1356" t="s">
        <v>1470</v>
      </c>
      <c r="E1356" t="str">
        <f t="shared" si="21"/>
        <v>群馬県利根郡みなかみ町大沼</v>
      </c>
    </row>
    <row r="1357" spans="1:5">
      <c r="A1357">
        <v>3791312</v>
      </c>
      <c r="B1357" t="s">
        <v>191</v>
      </c>
      <c r="C1357" t="s">
        <v>1463</v>
      </c>
      <c r="D1357" t="s">
        <v>1328</v>
      </c>
      <c r="E1357" t="str">
        <f t="shared" si="21"/>
        <v>群馬県利根郡みなかみ町小川</v>
      </c>
    </row>
    <row r="1358" spans="1:5">
      <c r="A1358">
        <v>3791612</v>
      </c>
      <c r="B1358" t="s">
        <v>191</v>
      </c>
      <c r="C1358" t="s">
        <v>1463</v>
      </c>
      <c r="D1358" t="s">
        <v>1471</v>
      </c>
      <c r="E1358" t="str">
        <f t="shared" si="21"/>
        <v>群馬県利根郡みなかみ町小日向</v>
      </c>
    </row>
    <row r="1359" spans="1:5">
      <c r="A1359">
        <v>3791611</v>
      </c>
      <c r="B1359" t="s">
        <v>191</v>
      </c>
      <c r="C1359" t="s">
        <v>1463</v>
      </c>
      <c r="D1359" t="s">
        <v>1472</v>
      </c>
      <c r="E1359" t="str">
        <f t="shared" si="21"/>
        <v>群馬県利根郡みなかみ町鹿野沢</v>
      </c>
    </row>
    <row r="1360" spans="1:5">
      <c r="A1360">
        <v>3791315</v>
      </c>
      <c r="B1360" t="s">
        <v>191</v>
      </c>
      <c r="C1360" t="s">
        <v>1463</v>
      </c>
      <c r="D1360" t="s">
        <v>1473</v>
      </c>
      <c r="E1360" t="str">
        <f t="shared" si="21"/>
        <v>群馬県利根郡みなかみ町上津</v>
      </c>
    </row>
    <row r="1361" spans="1:5">
      <c r="A1361">
        <v>3791303</v>
      </c>
      <c r="B1361" t="s">
        <v>191</v>
      </c>
      <c r="C1361" t="s">
        <v>1463</v>
      </c>
      <c r="D1361" t="s">
        <v>1474</v>
      </c>
      <c r="E1361" t="str">
        <f t="shared" si="21"/>
        <v>群馬県利根郡みなかみ町上牧</v>
      </c>
    </row>
    <row r="1362" spans="1:5">
      <c r="A1362">
        <v>3791616</v>
      </c>
      <c r="B1362" t="s">
        <v>191</v>
      </c>
      <c r="C1362" t="s">
        <v>1463</v>
      </c>
      <c r="D1362" t="s">
        <v>1475</v>
      </c>
      <c r="E1362" t="str">
        <f t="shared" si="21"/>
        <v>群馬県利根郡みなかみ町川上</v>
      </c>
    </row>
    <row r="1363" spans="1:5">
      <c r="A1363">
        <v>3791726</v>
      </c>
      <c r="B1363" t="s">
        <v>191</v>
      </c>
      <c r="C1363" t="s">
        <v>1463</v>
      </c>
      <c r="D1363" t="s">
        <v>1476</v>
      </c>
      <c r="E1363" t="str">
        <f t="shared" si="21"/>
        <v>群馬県利根郡みなかみ町幸知</v>
      </c>
    </row>
    <row r="1364" spans="1:5">
      <c r="A1364">
        <v>3791305</v>
      </c>
      <c r="B1364" t="s">
        <v>191</v>
      </c>
      <c r="C1364" t="s">
        <v>1463</v>
      </c>
      <c r="D1364" t="s">
        <v>1477</v>
      </c>
      <c r="E1364" t="str">
        <f t="shared" si="21"/>
        <v>群馬県利根郡みなかみ町後閑</v>
      </c>
    </row>
    <row r="1365" spans="1:5">
      <c r="A1365">
        <v>3791615</v>
      </c>
      <c r="B1365" t="s">
        <v>191</v>
      </c>
      <c r="C1365" t="s">
        <v>1463</v>
      </c>
      <c r="D1365" t="s">
        <v>1478</v>
      </c>
      <c r="E1365" t="str">
        <f t="shared" si="21"/>
        <v>群馬県利根郡みなかみ町小仁田</v>
      </c>
    </row>
    <row r="1366" spans="1:5">
      <c r="A1366">
        <v>3791403</v>
      </c>
      <c r="B1366" t="s">
        <v>191</v>
      </c>
      <c r="C1366" t="s">
        <v>1463</v>
      </c>
      <c r="D1366" t="s">
        <v>1479</v>
      </c>
      <c r="E1366" t="str">
        <f t="shared" si="21"/>
        <v>群馬県利根郡みなかみ町猿ヶ京温泉</v>
      </c>
    </row>
    <row r="1367" spans="1:5">
      <c r="A1367">
        <v>3791314</v>
      </c>
      <c r="B1367" t="s">
        <v>191</v>
      </c>
      <c r="C1367" t="s">
        <v>1463</v>
      </c>
      <c r="D1367" t="s">
        <v>1480</v>
      </c>
      <c r="E1367" t="str">
        <f t="shared" si="21"/>
        <v>群馬県利根郡みなかみ町下津</v>
      </c>
    </row>
    <row r="1368" spans="1:5">
      <c r="A1368">
        <v>3791304</v>
      </c>
      <c r="B1368" t="s">
        <v>191</v>
      </c>
      <c r="C1368" t="s">
        <v>1463</v>
      </c>
      <c r="D1368" t="s">
        <v>1481</v>
      </c>
      <c r="E1368" t="str">
        <f t="shared" si="21"/>
        <v>群馬県利根郡みなかみ町下牧</v>
      </c>
    </row>
    <row r="1369" spans="1:5">
      <c r="A1369">
        <v>3791418</v>
      </c>
      <c r="B1369" t="s">
        <v>191</v>
      </c>
      <c r="C1369" t="s">
        <v>1463</v>
      </c>
      <c r="D1369" t="s">
        <v>1482</v>
      </c>
      <c r="E1369" t="str">
        <f t="shared" si="21"/>
        <v>群馬県利根郡みなかみ町須川</v>
      </c>
    </row>
    <row r="1370" spans="1:5">
      <c r="A1370">
        <v>3791613</v>
      </c>
      <c r="B1370" t="s">
        <v>191</v>
      </c>
      <c r="C1370" t="s">
        <v>1463</v>
      </c>
      <c r="D1370" t="s">
        <v>1483</v>
      </c>
      <c r="E1370" t="str">
        <f t="shared" si="21"/>
        <v>群馬県利根郡みなかみ町高日向</v>
      </c>
    </row>
    <row r="1371" spans="1:5">
      <c r="A1371">
        <v>3791619</v>
      </c>
      <c r="B1371" t="s">
        <v>191</v>
      </c>
      <c r="C1371" t="s">
        <v>1463</v>
      </c>
      <c r="D1371" t="s">
        <v>1484</v>
      </c>
      <c r="E1371" t="str">
        <f t="shared" si="21"/>
        <v>群馬県利根郡みなかみ町谷川</v>
      </c>
    </row>
    <row r="1372" spans="1:5">
      <c r="A1372">
        <v>3791313</v>
      </c>
      <c r="B1372" t="s">
        <v>191</v>
      </c>
      <c r="C1372" t="s">
        <v>1463</v>
      </c>
      <c r="D1372" t="s">
        <v>1485</v>
      </c>
      <c r="E1372" t="str">
        <f t="shared" si="21"/>
        <v>群馬県利根郡みなかみ町月夜野</v>
      </c>
    </row>
    <row r="1373" spans="1:5">
      <c r="A1373">
        <v>3791725</v>
      </c>
      <c r="B1373" t="s">
        <v>191</v>
      </c>
      <c r="C1373" t="s">
        <v>1463</v>
      </c>
      <c r="D1373" t="s">
        <v>1486</v>
      </c>
      <c r="E1373" t="str">
        <f t="shared" si="21"/>
        <v>群馬県利根郡みなかみ町綱子</v>
      </c>
    </row>
    <row r="1374" spans="1:5">
      <c r="A1374">
        <v>3791614</v>
      </c>
      <c r="B1374" t="s">
        <v>191</v>
      </c>
      <c r="C1374" t="s">
        <v>1463</v>
      </c>
      <c r="D1374" t="s">
        <v>1487</v>
      </c>
      <c r="E1374" t="str">
        <f t="shared" si="21"/>
        <v>群馬県利根郡みなかみ町寺間</v>
      </c>
    </row>
    <row r="1375" spans="1:5">
      <c r="A1375">
        <v>3791401</v>
      </c>
      <c r="B1375" t="s">
        <v>191</v>
      </c>
      <c r="C1375" t="s">
        <v>1463</v>
      </c>
      <c r="D1375" t="s">
        <v>1488</v>
      </c>
      <c r="E1375" t="str">
        <f t="shared" si="21"/>
        <v>群馬県利根郡みなかみ町永井</v>
      </c>
    </row>
    <row r="1376" spans="1:5">
      <c r="A1376">
        <v>3791301</v>
      </c>
      <c r="B1376" t="s">
        <v>191</v>
      </c>
      <c r="C1376" t="s">
        <v>1463</v>
      </c>
      <c r="D1376" t="s">
        <v>1489</v>
      </c>
      <c r="E1376" t="str">
        <f t="shared" si="21"/>
        <v>群馬県利根郡みなかみ町奈女沢</v>
      </c>
    </row>
    <row r="1377" spans="1:5">
      <c r="A1377">
        <v>3791415</v>
      </c>
      <c r="B1377" t="s">
        <v>191</v>
      </c>
      <c r="C1377" t="s">
        <v>1463</v>
      </c>
      <c r="D1377" t="s">
        <v>1490</v>
      </c>
      <c r="E1377" t="str">
        <f t="shared" si="21"/>
        <v>群馬県利根郡みなかみ町西峰須川</v>
      </c>
    </row>
    <row r="1378" spans="1:5">
      <c r="A1378">
        <v>3791412</v>
      </c>
      <c r="B1378" t="s">
        <v>191</v>
      </c>
      <c r="C1378" t="s">
        <v>1463</v>
      </c>
      <c r="D1378" t="s">
        <v>1491</v>
      </c>
      <c r="E1378" t="str">
        <f t="shared" si="21"/>
        <v>群馬県利根郡みなかみ町羽場</v>
      </c>
    </row>
    <row r="1379" spans="1:5">
      <c r="A1379">
        <v>3791417</v>
      </c>
      <c r="B1379" t="s">
        <v>191</v>
      </c>
      <c r="C1379" t="s">
        <v>1463</v>
      </c>
      <c r="D1379" t="s">
        <v>1492</v>
      </c>
      <c r="E1379" t="str">
        <f t="shared" si="21"/>
        <v>群馬県利根郡みなかみ町東峰</v>
      </c>
    </row>
    <row r="1380" spans="1:5">
      <c r="A1380">
        <v>3791402</v>
      </c>
      <c r="B1380" t="s">
        <v>191</v>
      </c>
      <c r="C1380" t="s">
        <v>1463</v>
      </c>
      <c r="D1380" t="s">
        <v>1493</v>
      </c>
      <c r="E1380" t="str">
        <f t="shared" si="21"/>
        <v>群馬県利根郡みなかみ町吹路</v>
      </c>
    </row>
    <row r="1381" spans="1:5">
      <c r="A1381">
        <v>3791721</v>
      </c>
      <c r="B1381" t="s">
        <v>191</v>
      </c>
      <c r="C1381" t="s">
        <v>1463</v>
      </c>
      <c r="D1381" t="s">
        <v>1494</v>
      </c>
      <c r="E1381" t="str">
        <f t="shared" si="21"/>
        <v>群馬県利根郡みなかみ町藤原</v>
      </c>
    </row>
    <row r="1382" spans="1:5">
      <c r="A1382">
        <v>3791414</v>
      </c>
      <c r="B1382" t="s">
        <v>191</v>
      </c>
      <c r="C1382" t="s">
        <v>1463</v>
      </c>
      <c r="D1382" t="s">
        <v>1495</v>
      </c>
      <c r="E1382" t="str">
        <f t="shared" si="21"/>
        <v>群馬県利根郡みなかみ町布施</v>
      </c>
    </row>
    <row r="1383" spans="1:5">
      <c r="A1383">
        <v>3791308</v>
      </c>
      <c r="B1383" t="s">
        <v>191</v>
      </c>
      <c r="C1383" t="s">
        <v>1463</v>
      </c>
      <c r="D1383" t="s">
        <v>1496</v>
      </c>
      <c r="E1383" t="str">
        <f t="shared" si="21"/>
        <v>群馬県利根郡みなかみ町真庭</v>
      </c>
    </row>
    <row r="1384" spans="1:5">
      <c r="A1384">
        <v>3791307</v>
      </c>
      <c r="B1384" t="s">
        <v>191</v>
      </c>
      <c r="C1384" t="s">
        <v>1463</v>
      </c>
      <c r="D1384" t="s">
        <v>1497</v>
      </c>
      <c r="E1384" t="str">
        <f t="shared" si="21"/>
        <v>群馬県利根郡みなかみ町政所</v>
      </c>
    </row>
    <row r="1385" spans="1:5">
      <c r="A1385">
        <v>3791724</v>
      </c>
      <c r="B1385" t="s">
        <v>191</v>
      </c>
      <c r="C1385" t="s">
        <v>1463</v>
      </c>
      <c r="D1385" t="s">
        <v>1498</v>
      </c>
      <c r="E1385" t="str">
        <f t="shared" si="21"/>
        <v>群馬県利根郡みなかみ町向山</v>
      </c>
    </row>
    <row r="1386" spans="1:5">
      <c r="A1386">
        <v>3791306</v>
      </c>
      <c r="B1386" t="s">
        <v>191</v>
      </c>
      <c r="C1386" t="s">
        <v>1463</v>
      </c>
      <c r="D1386" t="s">
        <v>1499</v>
      </c>
      <c r="E1386" t="str">
        <f t="shared" si="21"/>
        <v>群馬県利根郡みなかみ町師</v>
      </c>
    </row>
    <row r="1387" spans="1:5">
      <c r="A1387">
        <v>3791413</v>
      </c>
      <c r="B1387" t="s">
        <v>191</v>
      </c>
      <c r="C1387" t="s">
        <v>1463</v>
      </c>
      <c r="D1387" t="s">
        <v>1500</v>
      </c>
      <c r="E1387" t="str">
        <f t="shared" si="21"/>
        <v>群馬県利根郡みなかみ町師田</v>
      </c>
    </row>
    <row r="1388" spans="1:5">
      <c r="A1388">
        <v>3791409</v>
      </c>
      <c r="B1388" t="s">
        <v>191</v>
      </c>
      <c r="C1388" t="s">
        <v>1463</v>
      </c>
      <c r="D1388" t="s">
        <v>1501</v>
      </c>
      <c r="E1388" t="str">
        <f t="shared" si="21"/>
        <v>群馬県利根郡みなかみ町湯宿温泉</v>
      </c>
    </row>
    <row r="1389" spans="1:5">
      <c r="A1389">
        <v>3791617</v>
      </c>
      <c r="B1389" t="s">
        <v>191</v>
      </c>
      <c r="C1389" t="s">
        <v>1463</v>
      </c>
      <c r="D1389" t="s">
        <v>1502</v>
      </c>
      <c r="E1389" t="str">
        <f t="shared" si="21"/>
        <v>群馬県利根郡みなかみ町湯原</v>
      </c>
    </row>
    <row r="1390" spans="1:5">
      <c r="A1390">
        <v>3791728</v>
      </c>
      <c r="B1390" t="s">
        <v>191</v>
      </c>
      <c r="C1390" t="s">
        <v>1463</v>
      </c>
      <c r="D1390" t="s">
        <v>1503</v>
      </c>
      <c r="E1390" t="str">
        <f t="shared" si="21"/>
        <v>群馬県利根郡みなかみ町湯桧曽</v>
      </c>
    </row>
    <row r="1391" spans="1:5">
      <c r="A1391">
        <v>3791722</v>
      </c>
      <c r="B1391" t="s">
        <v>191</v>
      </c>
      <c r="C1391" t="s">
        <v>1463</v>
      </c>
      <c r="D1391" t="s">
        <v>1504</v>
      </c>
      <c r="E1391" t="str">
        <f t="shared" si="21"/>
        <v>群馬県利根郡みなかみ町夜後</v>
      </c>
    </row>
    <row r="1392" spans="1:5">
      <c r="A1392">
        <v>3791601</v>
      </c>
      <c r="B1392" t="s">
        <v>191</v>
      </c>
      <c r="C1392" t="s">
        <v>1463</v>
      </c>
      <c r="D1392" t="s">
        <v>1505</v>
      </c>
      <c r="E1392" t="str">
        <f t="shared" si="21"/>
        <v>群馬県利根郡みなかみ町吉本</v>
      </c>
    </row>
    <row r="1393" spans="1:5">
      <c r="A1393">
        <v>3701100</v>
      </c>
      <c r="B1393" t="s">
        <v>191</v>
      </c>
      <c r="C1393" t="s">
        <v>1506</v>
      </c>
      <c r="D1393" t="s">
        <v>193</v>
      </c>
      <c r="E1393" t="str">
        <f t="shared" si="21"/>
        <v>群馬県佐波郡玉村町以下に掲載がない場合</v>
      </c>
    </row>
    <row r="1394" spans="1:5">
      <c r="A1394">
        <v>3701116</v>
      </c>
      <c r="B1394" t="s">
        <v>191</v>
      </c>
      <c r="C1394" t="s">
        <v>1506</v>
      </c>
      <c r="D1394" t="s">
        <v>1507</v>
      </c>
      <c r="E1394" t="str">
        <f t="shared" si="21"/>
        <v>群馬県佐波郡玉村町飯倉</v>
      </c>
    </row>
    <row r="1395" spans="1:5">
      <c r="A1395">
        <v>3701102</v>
      </c>
      <c r="B1395" t="s">
        <v>191</v>
      </c>
      <c r="C1395" t="s">
        <v>1506</v>
      </c>
      <c r="D1395" t="s">
        <v>1508</v>
      </c>
      <c r="E1395" t="str">
        <f t="shared" si="21"/>
        <v>群馬県佐波郡玉村町飯塚</v>
      </c>
    </row>
    <row r="1396" spans="1:5">
      <c r="A1396">
        <v>3701135</v>
      </c>
      <c r="B1396" t="s">
        <v>191</v>
      </c>
      <c r="C1396" t="s">
        <v>1506</v>
      </c>
      <c r="D1396" t="s">
        <v>1509</v>
      </c>
      <c r="E1396" t="str">
        <f t="shared" si="21"/>
        <v>群馬県佐波郡玉村町板井</v>
      </c>
    </row>
    <row r="1397" spans="1:5">
      <c r="A1397">
        <v>3701126</v>
      </c>
      <c r="B1397" t="s">
        <v>191</v>
      </c>
      <c r="C1397" t="s">
        <v>1506</v>
      </c>
      <c r="D1397" t="s">
        <v>1510</v>
      </c>
      <c r="E1397" t="str">
        <f t="shared" si="21"/>
        <v>群馬県佐波郡玉村町宇貫</v>
      </c>
    </row>
    <row r="1398" spans="1:5">
      <c r="A1398">
        <v>3701121</v>
      </c>
      <c r="B1398" t="s">
        <v>191</v>
      </c>
      <c r="C1398" t="s">
        <v>1506</v>
      </c>
      <c r="D1398" t="s">
        <v>1511</v>
      </c>
      <c r="E1398" t="str">
        <f t="shared" si="21"/>
        <v>群馬県佐波郡玉村町上飯島</v>
      </c>
    </row>
    <row r="1399" spans="1:5">
      <c r="A1399">
        <v>3701133</v>
      </c>
      <c r="B1399" t="s">
        <v>191</v>
      </c>
      <c r="C1399" t="s">
        <v>1506</v>
      </c>
      <c r="D1399" t="s">
        <v>1512</v>
      </c>
      <c r="E1399" t="str">
        <f t="shared" si="21"/>
        <v>群馬県佐波郡玉村町上新田</v>
      </c>
    </row>
    <row r="1400" spans="1:5">
      <c r="A1400">
        <v>3701127</v>
      </c>
      <c r="B1400" t="s">
        <v>191</v>
      </c>
      <c r="C1400" t="s">
        <v>1506</v>
      </c>
      <c r="D1400" t="s">
        <v>1513</v>
      </c>
      <c r="E1400" t="str">
        <f t="shared" si="21"/>
        <v>群馬県佐波郡玉村町上之手</v>
      </c>
    </row>
    <row r="1401" spans="1:5">
      <c r="A1401">
        <v>3701104</v>
      </c>
      <c r="B1401" t="s">
        <v>191</v>
      </c>
      <c r="C1401" t="s">
        <v>1506</v>
      </c>
      <c r="D1401" t="s">
        <v>1514</v>
      </c>
      <c r="E1401" t="str">
        <f t="shared" si="21"/>
        <v>群馬県佐波郡玉村町上福島</v>
      </c>
    </row>
    <row r="1402" spans="1:5">
      <c r="A1402">
        <v>3701122</v>
      </c>
      <c r="B1402" t="s">
        <v>191</v>
      </c>
      <c r="C1402" t="s">
        <v>1506</v>
      </c>
      <c r="D1402" t="s">
        <v>1515</v>
      </c>
      <c r="E1402" t="str">
        <f t="shared" si="21"/>
        <v>群馬県佐波郡玉村町上茂木</v>
      </c>
    </row>
    <row r="1403" spans="1:5">
      <c r="A1403">
        <v>3701117</v>
      </c>
      <c r="B1403" t="s">
        <v>191</v>
      </c>
      <c r="C1403" t="s">
        <v>1506</v>
      </c>
      <c r="D1403" t="s">
        <v>1297</v>
      </c>
      <c r="E1403" t="str">
        <f t="shared" si="21"/>
        <v>群馬県佐波郡玉村町川井</v>
      </c>
    </row>
    <row r="1404" spans="1:5">
      <c r="A1404">
        <v>3701114</v>
      </c>
      <c r="B1404" t="s">
        <v>191</v>
      </c>
      <c r="C1404" t="s">
        <v>1506</v>
      </c>
      <c r="D1404" t="s">
        <v>1421</v>
      </c>
      <c r="E1404" t="str">
        <f t="shared" si="21"/>
        <v>群馬県佐波郡玉村町小泉</v>
      </c>
    </row>
    <row r="1405" spans="1:5">
      <c r="A1405">
        <v>3701128</v>
      </c>
      <c r="B1405" t="s">
        <v>191</v>
      </c>
      <c r="C1405" t="s">
        <v>1506</v>
      </c>
      <c r="D1405" t="s">
        <v>1516</v>
      </c>
      <c r="E1405" t="str">
        <f t="shared" si="21"/>
        <v>群馬県佐波郡玉村町後箇</v>
      </c>
    </row>
    <row r="1406" spans="1:5">
      <c r="A1406">
        <v>3701115</v>
      </c>
      <c r="B1406" t="s">
        <v>191</v>
      </c>
      <c r="C1406" t="s">
        <v>1506</v>
      </c>
      <c r="D1406" t="s">
        <v>1517</v>
      </c>
      <c r="E1406" t="str">
        <f t="shared" si="21"/>
        <v>群馬県佐波郡玉村町五料</v>
      </c>
    </row>
    <row r="1407" spans="1:5">
      <c r="A1407">
        <v>3701131</v>
      </c>
      <c r="B1407" t="s">
        <v>191</v>
      </c>
      <c r="C1407" t="s">
        <v>1506</v>
      </c>
      <c r="D1407" t="s">
        <v>1518</v>
      </c>
      <c r="E1407" t="str">
        <f t="shared" si="21"/>
        <v>群馬県佐波郡玉村町斎田</v>
      </c>
    </row>
    <row r="1408" spans="1:5">
      <c r="A1408">
        <v>3701132</v>
      </c>
      <c r="B1408" t="s">
        <v>191</v>
      </c>
      <c r="C1408" t="s">
        <v>1506</v>
      </c>
      <c r="D1408" t="s">
        <v>1519</v>
      </c>
      <c r="E1408" t="str">
        <f t="shared" si="21"/>
        <v>群馬県佐波郡玉村町下新田</v>
      </c>
    </row>
    <row r="1409" spans="1:5">
      <c r="A1409">
        <v>3701112</v>
      </c>
      <c r="B1409" t="s">
        <v>191</v>
      </c>
      <c r="C1409" t="s">
        <v>1506</v>
      </c>
      <c r="D1409" t="s">
        <v>1520</v>
      </c>
      <c r="E1409" t="str">
        <f t="shared" si="21"/>
        <v>群馬県佐波郡玉村町下之宮</v>
      </c>
    </row>
    <row r="1410" spans="1:5">
      <c r="A1410">
        <v>3701123</v>
      </c>
      <c r="B1410" t="s">
        <v>191</v>
      </c>
      <c r="C1410" t="s">
        <v>1506</v>
      </c>
      <c r="D1410" t="s">
        <v>1521</v>
      </c>
      <c r="E1410" t="str">
        <f t="shared" si="21"/>
        <v>群馬県佐波郡玉村町下茂木</v>
      </c>
    </row>
    <row r="1411" spans="1:5">
      <c r="A1411">
        <v>3701124</v>
      </c>
      <c r="B1411" t="s">
        <v>191</v>
      </c>
      <c r="C1411" t="s">
        <v>1506</v>
      </c>
      <c r="D1411" t="s">
        <v>1522</v>
      </c>
      <c r="E1411" t="str">
        <f t="shared" ref="E1411:E1474" si="22">_xlfn.TEXTJOIN(,,B1411,C1411,D1411)</f>
        <v>群馬県佐波郡玉村町角渕</v>
      </c>
    </row>
    <row r="1412" spans="1:5">
      <c r="A1412">
        <v>3701111</v>
      </c>
      <c r="B1412" t="s">
        <v>191</v>
      </c>
      <c r="C1412" t="s">
        <v>1506</v>
      </c>
      <c r="D1412" t="s">
        <v>1523</v>
      </c>
      <c r="E1412" t="str">
        <f t="shared" si="22"/>
        <v>群馬県佐波郡玉村町南玉</v>
      </c>
    </row>
    <row r="1413" spans="1:5">
      <c r="A1413">
        <v>3701113</v>
      </c>
      <c r="B1413" t="s">
        <v>191</v>
      </c>
      <c r="C1413" t="s">
        <v>1506</v>
      </c>
      <c r="D1413" t="s">
        <v>1524</v>
      </c>
      <c r="E1413" t="str">
        <f t="shared" si="22"/>
        <v>群馬県佐波郡玉村町箱石</v>
      </c>
    </row>
    <row r="1414" spans="1:5">
      <c r="A1414">
        <v>3701103</v>
      </c>
      <c r="B1414" t="s">
        <v>191</v>
      </c>
      <c r="C1414" t="s">
        <v>1506</v>
      </c>
      <c r="D1414" t="s">
        <v>1525</v>
      </c>
      <c r="E1414" t="str">
        <f t="shared" si="22"/>
        <v>群馬県佐波郡玉村町樋越</v>
      </c>
    </row>
    <row r="1415" spans="1:5">
      <c r="A1415">
        <v>3701105</v>
      </c>
      <c r="B1415" t="s">
        <v>191</v>
      </c>
      <c r="C1415" t="s">
        <v>1506</v>
      </c>
      <c r="D1415" t="s">
        <v>1336</v>
      </c>
      <c r="E1415" t="str">
        <f t="shared" si="22"/>
        <v>群馬県佐波郡玉村町福島</v>
      </c>
    </row>
    <row r="1416" spans="1:5">
      <c r="A1416">
        <v>3701101</v>
      </c>
      <c r="B1416" t="s">
        <v>191</v>
      </c>
      <c r="C1416" t="s">
        <v>1506</v>
      </c>
      <c r="D1416" t="s">
        <v>1526</v>
      </c>
      <c r="E1416" t="str">
        <f t="shared" si="22"/>
        <v>群馬県佐波郡玉村町藤川</v>
      </c>
    </row>
    <row r="1417" spans="1:5">
      <c r="A1417">
        <v>3701125</v>
      </c>
      <c r="B1417" t="s">
        <v>191</v>
      </c>
      <c r="C1417" t="s">
        <v>1506</v>
      </c>
      <c r="D1417" t="s">
        <v>1527</v>
      </c>
      <c r="E1417" t="str">
        <f t="shared" si="22"/>
        <v>群馬県佐波郡玉村町八幡原</v>
      </c>
    </row>
    <row r="1418" spans="1:5">
      <c r="A1418">
        <v>3701134</v>
      </c>
      <c r="B1418" t="s">
        <v>191</v>
      </c>
      <c r="C1418" t="s">
        <v>1506</v>
      </c>
      <c r="D1418" t="s">
        <v>1528</v>
      </c>
      <c r="E1418" t="str">
        <f t="shared" si="22"/>
        <v>群馬県佐波郡玉村町与六分</v>
      </c>
    </row>
    <row r="1419" spans="1:5">
      <c r="A1419">
        <v>3740100</v>
      </c>
      <c r="B1419" t="s">
        <v>191</v>
      </c>
      <c r="C1419" t="s">
        <v>1529</v>
      </c>
      <c r="D1419" t="s">
        <v>193</v>
      </c>
      <c r="E1419" t="str">
        <f t="shared" si="22"/>
        <v>群馬県邑楽郡板倉町以下に掲載がない場合</v>
      </c>
    </row>
    <row r="1420" spans="1:5">
      <c r="A1420">
        <v>3740112</v>
      </c>
      <c r="B1420" t="s">
        <v>191</v>
      </c>
      <c r="C1420" t="s">
        <v>1529</v>
      </c>
      <c r="D1420" t="s">
        <v>1530</v>
      </c>
      <c r="E1420" t="str">
        <f t="shared" si="22"/>
        <v>群馬県邑楽郡板倉町朝日野</v>
      </c>
    </row>
    <row r="1421" spans="1:5">
      <c r="A1421">
        <v>3740123</v>
      </c>
      <c r="B1421" t="s">
        <v>191</v>
      </c>
      <c r="C1421" t="s">
        <v>1529</v>
      </c>
      <c r="D1421" t="s">
        <v>1531</v>
      </c>
      <c r="E1421" t="str">
        <f t="shared" si="22"/>
        <v>群馬県邑楽郡板倉町飯野</v>
      </c>
    </row>
    <row r="1422" spans="1:5">
      <c r="A1422">
        <v>3740113</v>
      </c>
      <c r="B1422" t="s">
        <v>191</v>
      </c>
      <c r="C1422" t="s">
        <v>1529</v>
      </c>
      <c r="D1422" t="s">
        <v>1532</v>
      </c>
      <c r="E1422" t="str">
        <f t="shared" si="22"/>
        <v>群馬県邑楽郡板倉町泉野</v>
      </c>
    </row>
    <row r="1423" spans="1:5">
      <c r="A1423">
        <v>3740132</v>
      </c>
      <c r="B1423" t="s">
        <v>191</v>
      </c>
      <c r="C1423" t="s">
        <v>1529</v>
      </c>
      <c r="D1423" t="s">
        <v>1533</v>
      </c>
      <c r="E1423" t="str">
        <f t="shared" si="22"/>
        <v>群馬県邑楽郡板倉町板倉</v>
      </c>
    </row>
    <row r="1424" spans="1:5">
      <c r="A1424">
        <v>3740133</v>
      </c>
      <c r="B1424" t="s">
        <v>191</v>
      </c>
      <c r="C1424" t="s">
        <v>1529</v>
      </c>
      <c r="D1424" t="s">
        <v>1534</v>
      </c>
      <c r="E1424" t="str">
        <f t="shared" si="22"/>
        <v>群馬県邑楽郡板倉町岩田</v>
      </c>
    </row>
    <row r="1425" spans="1:5">
      <c r="A1425">
        <v>3740135</v>
      </c>
      <c r="B1425" t="s">
        <v>191</v>
      </c>
      <c r="C1425" t="s">
        <v>1529</v>
      </c>
      <c r="D1425" t="s">
        <v>1535</v>
      </c>
      <c r="E1425" t="str">
        <f t="shared" si="22"/>
        <v>群馬県邑楽郡板倉町内蔵新田</v>
      </c>
    </row>
    <row r="1426" spans="1:5">
      <c r="A1426">
        <v>3740111</v>
      </c>
      <c r="B1426" t="s">
        <v>191</v>
      </c>
      <c r="C1426" t="s">
        <v>1529</v>
      </c>
      <c r="D1426" t="s">
        <v>1536</v>
      </c>
      <c r="E1426" t="str">
        <f t="shared" si="22"/>
        <v>群馬県邑楽郡板倉町海老瀬</v>
      </c>
    </row>
    <row r="1427" spans="1:5">
      <c r="A1427">
        <v>3740131</v>
      </c>
      <c r="B1427" t="s">
        <v>191</v>
      </c>
      <c r="C1427" t="s">
        <v>1529</v>
      </c>
      <c r="D1427" t="s">
        <v>1537</v>
      </c>
      <c r="E1427" t="str">
        <f t="shared" si="22"/>
        <v>群馬県邑楽郡板倉町大蔵</v>
      </c>
    </row>
    <row r="1428" spans="1:5">
      <c r="A1428">
        <v>3740122</v>
      </c>
      <c r="B1428" t="s">
        <v>191</v>
      </c>
      <c r="C1428" t="s">
        <v>1529</v>
      </c>
      <c r="D1428" t="s">
        <v>1538</v>
      </c>
      <c r="E1428" t="str">
        <f t="shared" si="22"/>
        <v>群馬県邑楽郡板倉町大高嶋</v>
      </c>
    </row>
    <row r="1429" spans="1:5">
      <c r="A1429">
        <v>3740104</v>
      </c>
      <c r="B1429" t="s">
        <v>191</v>
      </c>
      <c r="C1429" t="s">
        <v>1529</v>
      </c>
      <c r="D1429" t="s">
        <v>1539</v>
      </c>
      <c r="E1429" t="str">
        <f t="shared" si="22"/>
        <v>群馬県邑楽郡板倉町大荷場</v>
      </c>
    </row>
    <row r="1430" spans="1:5">
      <c r="A1430">
        <v>3740105</v>
      </c>
      <c r="B1430" t="s">
        <v>191</v>
      </c>
      <c r="C1430" t="s">
        <v>1529</v>
      </c>
      <c r="D1430" t="s">
        <v>1540</v>
      </c>
      <c r="E1430" t="str">
        <f t="shared" si="22"/>
        <v>群馬県邑楽郡板倉町大曲</v>
      </c>
    </row>
    <row r="1431" spans="1:5">
      <c r="A1431">
        <v>3740121</v>
      </c>
      <c r="B1431" t="s">
        <v>191</v>
      </c>
      <c r="C1431" t="s">
        <v>1529</v>
      </c>
      <c r="D1431" t="s">
        <v>1541</v>
      </c>
      <c r="E1431" t="str">
        <f t="shared" si="22"/>
        <v>群馬県邑楽郡板倉町下五箇</v>
      </c>
    </row>
    <row r="1432" spans="1:5">
      <c r="A1432">
        <v>3740107</v>
      </c>
      <c r="B1432" t="s">
        <v>191</v>
      </c>
      <c r="C1432" t="s">
        <v>1529</v>
      </c>
      <c r="D1432" t="s">
        <v>1542</v>
      </c>
      <c r="E1432" t="str">
        <f t="shared" si="22"/>
        <v>群馬県邑楽郡板倉町西岡</v>
      </c>
    </row>
    <row r="1433" spans="1:5">
      <c r="A1433">
        <v>3740106</v>
      </c>
      <c r="B1433" t="s">
        <v>191</v>
      </c>
      <c r="C1433" t="s">
        <v>1529</v>
      </c>
      <c r="D1433" t="s">
        <v>1543</v>
      </c>
      <c r="E1433" t="str">
        <f t="shared" si="22"/>
        <v>群馬県邑楽郡板倉町西岡新田</v>
      </c>
    </row>
    <row r="1434" spans="1:5">
      <c r="A1434">
        <v>3740102</v>
      </c>
      <c r="B1434" t="s">
        <v>191</v>
      </c>
      <c r="C1434" t="s">
        <v>1529</v>
      </c>
      <c r="D1434" t="s">
        <v>1544</v>
      </c>
      <c r="E1434" t="str">
        <f t="shared" si="22"/>
        <v>群馬県邑楽郡板倉町離</v>
      </c>
    </row>
    <row r="1435" spans="1:5">
      <c r="A1435">
        <v>3740103</v>
      </c>
      <c r="B1435" t="s">
        <v>191</v>
      </c>
      <c r="C1435" t="s">
        <v>1529</v>
      </c>
      <c r="D1435" t="s">
        <v>1545</v>
      </c>
      <c r="E1435" t="str">
        <f t="shared" si="22"/>
        <v>群馬県邑楽郡板倉町細谷</v>
      </c>
    </row>
    <row r="1436" spans="1:5">
      <c r="A1436">
        <v>3740134</v>
      </c>
      <c r="B1436" t="s">
        <v>191</v>
      </c>
      <c r="C1436" t="s">
        <v>1529</v>
      </c>
      <c r="D1436" t="s">
        <v>1546</v>
      </c>
      <c r="E1436" t="str">
        <f t="shared" si="22"/>
        <v>群馬県邑楽郡板倉町籾谷</v>
      </c>
    </row>
    <row r="1437" spans="1:5">
      <c r="A1437">
        <v>3740101</v>
      </c>
      <c r="B1437" t="s">
        <v>191</v>
      </c>
      <c r="C1437" t="s">
        <v>1529</v>
      </c>
      <c r="D1437" t="s">
        <v>1547</v>
      </c>
      <c r="E1437" t="str">
        <f t="shared" si="22"/>
        <v>群馬県邑楽郡板倉町除川</v>
      </c>
    </row>
    <row r="1438" spans="1:5">
      <c r="A1438">
        <v>3700700</v>
      </c>
      <c r="B1438" t="s">
        <v>191</v>
      </c>
      <c r="C1438" t="s">
        <v>1548</v>
      </c>
      <c r="D1438" t="s">
        <v>193</v>
      </c>
      <c r="E1438" t="str">
        <f t="shared" si="22"/>
        <v>群馬県邑楽郡明和町以下に掲載がない場合</v>
      </c>
    </row>
    <row r="1439" spans="1:5">
      <c r="A1439">
        <v>3700711</v>
      </c>
      <c r="B1439" t="s">
        <v>191</v>
      </c>
      <c r="C1439" t="s">
        <v>1548</v>
      </c>
      <c r="D1439" t="s">
        <v>1549</v>
      </c>
      <c r="E1439" t="str">
        <f t="shared" si="22"/>
        <v>群馬県邑楽郡明和町入ケ谷</v>
      </c>
    </row>
    <row r="1440" spans="1:5">
      <c r="A1440">
        <v>3700714</v>
      </c>
      <c r="B1440" t="s">
        <v>191</v>
      </c>
      <c r="C1440" t="s">
        <v>1548</v>
      </c>
      <c r="D1440" t="s">
        <v>1550</v>
      </c>
      <c r="E1440" t="str">
        <f t="shared" si="22"/>
        <v>群馬県邑楽郡明和町梅原</v>
      </c>
    </row>
    <row r="1441" spans="1:5">
      <c r="A1441">
        <v>3700706</v>
      </c>
      <c r="B1441" t="s">
        <v>191</v>
      </c>
      <c r="C1441" t="s">
        <v>1548</v>
      </c>
      <c r="D1441" t="s">
        <v>1551</v>
      </c>
      <c r="E1441" t="str">
        <f t="shared" si="22"/>
        <v>群馬県邑楽郡明和町江口</v>
      </c>
    </row>
    <row r="1442" spans="1:5">
      <c r="A1442">
        <v>3700715</v>
      </c>
      <c r="B1442" t="s">
        <v>191</v>
      </c>
      <c r="C1442" t="s">
        <v>1548</v>
      </c>
      <c r="D1442" t="s">
        <v>1552</v>
      </c>
      <c r="E1442" t="str">
        <f t="shared" si="22"/>
        <v>群馬県邑楽郡明和町大佐貫</v>
      </c>
    </row>
    <row r="1443" spans="1:5">
      <c r="A1443">
        <v>3700718</v>
      </c>
      <c r="B1443" t="s">
        <v>191</v>
      </c>
      <c r="C1443" t="s">
        <v>1548</v>
      </c>
      <c r="D1443" t="s">
        <v>1553</v>
      </c>
      <c r="E1443" t="str">
        <f t="shared" si="22"/>
        <v>群馬県邑楽郡明和町大輪</v>
      </c>
    </row>
    <row r="1444" spans="1:5">
      <c r="A1444">
        <v>3700702</v>
      </c>
      <c r="B1444" t="s">
        <v>191</v>
      </c>
      <c r="C1444" t="s">
        <v>1548</v>
      </c>
      <c r="D1444" t="s">
        <v>1554</v>
      </c>
      <c r="E1444" t="str">
        <f t="shared" si="22"/>
        <v>群馬県邑楽郡明和町上江黒</v>
      </c>
    </row>
    <row r="1445" spans="1:5">
      <c r="A1445">
        <v>3700716</v>
      </c>
      <c r="B1445" t="s">
        <v>191</v>
      </c>
      <c r="C1445" t="s">
        <v>1548</v>
      </c>
      <c r="D1445" t="s">
        <v>1555</v>
      </c>
      <c r="E1445" t="str">
        <f t="shared" si="22"/>
        <v>群馬県邑楽郡明和町川俣</v>
      </c>
    </row>
    <row r="1446" spans="1:5">
      <c r="A1446">
        <v>3700703</v>
      </c>
      <c r="B1446" t="s">
        <v>191</v>
      </c>
      <c r="C1446" t="s">
        <v>1548</v>
      </c>
      <c r="D1446" t="s">
        <v>1556</v>
      </c>
      <c r="E1446" t="str">
        <f t="shared" si="22"/>
        <v>群馬県邑楽郡明和町下江黒</v>
      </c>
    </row>
    <row r="1447" spans="1:5">
      <c r="A1447">
        <v>3700717</v>
      </c>
      <c r="B1447" t="s">
        <v>191</v>
      </c>
      <c r="C1447" t="s">
        <v>1548</v>
      </c>
      <c r="D1447" t="s">
        <v>1557</v>
      </c>
      <c r="E1447" t="str">
        <f t="shared" si="22"/>
        <v>群馬県邑楽郡明和町須賀</v>
      </c>
    </row>
    <row r="1448" spans="1:5">
      <c r="A1448">
        <v>3700705</v>
      </c>
      <c r="B1448" t="s">
        <v>191</v>
      </c>
      <c r="C1448" t="s">
        <v>1548</v>
      </c>
      <c r="D1448" t="s">
        <v>1558</v>
      </c>
      <c r="E1448" t="str">
        <f t="shared" si="22"/>
        <v>群馬県邑楽郡明和町千津井</v>
      </c>
    </row>
    <row r="1449" spans="1:5">
      <c r="A1449">
        <v>3700707</v>
      </c>
      <c r="B1449" t="s">
        <v>191</v>
      </c>
      <c r="C1449" t="s">
        <v>1548</v>
      </c>
      <c r="D1449" t="s">
        <v>1152</v>
      </c>
      <c r="E1449" t="str">
        <f t="shared" si="22"/>
        <v>群馬県邑楽郡明和町田島</v>
      </c>
    </row>
    <row r="1450" spans="1:5">
      <c r="A1450">
        <v>3700704</v>
      </c>
      <c r="B1450" t="s">
        <v>191</v>
      </c>
      <c r="C1450" t="s">
        <v>1548</v>
      </c>
      <c r="D1450" t="s">
        <v>1559</v>
      </c>
      <c r="E1450" t="str">
        <f t="shared" si="22"/>
        <v>群馬県邑楽郡明和町斗合田</v>
      </c>
    </row>
    <row r="1451" spans="1:5">
      <c r="A1451">
        <v>3700713</v>
      </c>
      <c r="B1451" t="s">
        <v>191</v>
      </c>
      <c r="C1451" t="s">
        <v>1548</v>
      </c>
      <c r="D1451" t="s">
        <v>1560</v>
      </c>
      <c r="E1451" t="str">
        <f t="shared" si="22"/>
        <v>群馬県邑楽郡明和町中谷</v>
      </c>
    </row>
    <row r="1452" spans="1:5">
      <c r="A1452">
        <v>3700708</v>
      </c>
      <c r="B1452" t="s">
        <v>191</v>
      </c>
      <c r="C1452" t="s">
        <v>1548</v>
      </c>
      <c r="D1452" t="s">
        <v>1561</v>
      </c>
      <c r="E1452" t="str">
        <f t="shared" si="22"/>
        <v>群馬県邑楽郡明和町新里</v>
      </c>
    </row>
    <row r="1453" spans="1:5">
      <c r="A1453">
        <v>3700701</v>
      </c>
      <c r="B1453" t="s">
        <v>191</v>
      </c>
      <c r="C1453" t="s">
        <v>1548</v>
      </c>
      <c r="D1453" t="s">
        <v>1562</v>
      </c>
      <c r="E1453" t="str">
        <f t="shared" si="22"/>
        <v>群馬県邑楽郡明和町南大島</v>
      </c>
    </row>
    <row r="1454" spans="1:5">
      <c r="A1454">
        <v>3700712</v>
      </c>
      <c r="B1454" t="s">
        <v>191</v>
      </c>
      <c r="C1454" t="s">
        <v>1548</v>
      </c>
      <c r="D1454" t="s">
        <v>1563</v>
      </c>
      <c r="E1454" t="str">
        <f t="shared" si="22"/>
        <v>群馬県邑楽郡明和町矢島</v>
      </c>
    </row>
    <row r="1455" spans="1:5">
      <c r="A1455">
        <v>3700500</v>
      </c>
      <c r="B1455" t="s">
        <v>191</v>
      </c>
      <c r="C1455" t="s">
        <v>1564</v>
      </c>
      <c r="D1455" t="s">
        <v>193</v>
      </c>
      <c r="E1455" t="str">
        <f t="shared" si="22"/>
        <v>群馬県邑楽郡千代田町以下に掲載がない場合</v>
      </c>
    </row>
    <row r="1456" spans="1:5">
      <c r="A1456">
        <v>3700503</v>
      </c>
      <c r="B1456" t="s">
        <v>191</v>
      </c>
      <c r="C1456" t="s">
        <v>1564</v>
      </c>
      <c r="D1456" t="s">
        <v>1339</v>
      </c>
      <c r="E1456" t="str">
        <f t="shared" si="22"/>
        <v>群馬県邑楽郡千代田町赤岩</v>
      </c>
    </row>
    <row r="1457" spans="1:5">
      <c r="A1457">
        <v>3700506</v>
      </c>
      <c r="B1457" t="s">
        <v>191</v>
      </c>
      <c r="C1457" t="s">
        <v>1564</v>
      </c>
      <c r="D1457" t="s">
        <v>1565</v>
      </c>
      <c r="E1457" t="str">
        <f t="shared" si="22"/>
        <v>群馬県邑楽郡千代田町赤岩西</v>
      </c>
    </row>
    <row r="1458" spans="1:5">
      <c r="A1458">
        <v>3700726</v>
      </c>
      <c r="B1458" t="s">
        <v>191</v>
      </c>
      <c r="C1458" t="s">
        <v>1564</v>
      </c>
      <c r="D1458" t="s">
        <v>1566</v>
      </c>
      <c r="E1458" t="str">
        <f t="shared" si="22"/>
        <v>群馬県邑楽郡千代田町上五箇</v>
      </c>
    </row>
    <row r="1459" spans="1:5">
      <c r="A1459">
        <v>3700725</v>
      </c>
      <c r="B1459" t="s">
        <v>191</v>
      </c>
      <c r="C1459" t="s">
        <v>1564</v>
      </c>
      <c r="D1459" t="s">
        <v>1567</v>
      </c>
      <c r="E1459" t="str">
        <f t="shared" si="22"/>
        <v>群馬県邑楽郡千代田町上中森</v>
      </c>
    </row>
    <row r="1460" spans="1:5">
      <c r="A1460">
        <v>3700722</v>
      </c>
      <c r="B1460" t="s">
        <v>191</v>
      </c>
      <c r="C1460" t="s">
        <v>1564</v>
      </c>
      <c r="D1460" t="s">
        <v>1568</v>
      </c>
      <c r="E1460" t="str">
        <f t="shared" si="22"/>
        <v>群馬県邑楽郡千代田町萱野</v>
      </c>
    </row>
    <row r="1461" spans="1:5">
      <c r="A1461">
        <v>3700721</v>
      </c>
      <c r="B1461" t="s">
        <v>191</v>
      </c>
      <c r="C1461" t="s">
        <v>1564</v>
      </c>
      <c r="D1461" t="s">
        <v>1569</v>
      </c>
      <c r="E1461" t="str">
        <f t="shared" si="22"/>
        <v>群馬県邑楽郡千代田町木崎</v>
      </c>
    </row>
    <row r="1462" spans="1:5">
      <c r="A1462">
        <v>3700724</v>
      </c>
      <c r="B1462" t="s">
        <v>191</v>
      </c>
      <c r="C1462" t="s">
        <v>1564</v>
      </c>
      <c r="D1462" t="s">
        <v>1570</v>
      </c>
      <c r="E1462" t="str">
        <f t="shared" si="22"/>
        <v>群馬県邑楽郡千代田町下中森</v>
      </c>
    </row>
    <row r="1463" spans="1:5">
      <c r="A1463">
        <v>3700723</v>
      </c>
      <c r="B1463" t="s">
        <v>191</v>
      </c>
      <c r="C1463" t="s">
        <v>1564</v>
      </c>
      <c r="D1463" t="s">
        <v>1571</v>
      </c>
      <c r="E1463" t="str">
        <f t="shared" si="22"/>
        <v>群馬県邑楽郡千代田町昭和</v>
      </c>
    </row>
    <row r="1464" spans="1:5">
      <c r="A1464">
        <v>3700505</v>
      </c>
      <c r="B1464" t="s">
        <v>191</v>
      </c>
      <c r="C1464" t="s">
        <v>1564</v>
      </c>
      <c r="D1464" t="s">
        <v>1572</v>
      </c>
      <c r="E1464" t="str">
        <f t="shared" si="22"/>
        <v>群馬県邑楽郡千代田町新福寺</v>
      </c>
    </row>
    <row r="1465" spans="1:5">
      <c r="A1465">
        <v>3700727</v>
      </c>
      <c r="B1465" t="s">
        <v>191</v>
      </c>
      <c r="C1465" t="s">
        <v>1564</v>
      </c>
      <c r="D1465" t="s">
        <v>1573</v>
      </c>
      <c r="E1465" t="str">
        <f t="shared" si="22"/>
        <v>群馬県邑楽郡千代田町瀬戸井</v>
      </c>
    </row>
    <row r="1466" spans="1:5">
      <c r="A1466">
        <v>3700502</v>
      </c>
      <c r="B1466" t="s">
        <v>191</v>
      </c>
      <c r="C1466" t="s">
        <v>1564</v>
      </c>
      <c r="D1466" t="s">
        <v>1574</v>
      </c>
      <c r="E1466" t="str">
        <f t="shared" si="22"/>
        <v>群馬県邑楽郡千代田町鍋谷</v>
      </c>
    </row>
    <row r="1467" spans="1:5">
      <c r="A1467">
        <v>3700501</v>
      </c>
      <c r="B1467" t="s">
        <v>191</v>
      </c>
      <c r="C1467" t="s">
        <v>1564</v>
      </c>
      <c r="D1467" t="s">
        <v>1336</v>
      </c>
      <c r="E1467" t="str">
        <f t="shared" si="22"/>
        <v>群馬県邑楽郡千代田町福島</v>
      </c>
    </row>
    <row r="1468" spans="1:5">
      <c r="A1468">
        <v>3700504</v>
      </c>
      <c r="B1468" t="s">
        <v>191</v>
      </c>
      <c r="C1468" t="s">
        <v>1564</v>
      </c>
      <c r="D1468" t="s">
        <v>1575</v>
      </c>
      <c r="E1468" t="str">
        <f t="shared" si="22"/>
        <v>群馬県邑楽郡千代田町舞木</v>
      </c>
    </row>
    <row r="1469" spans="1:5">
      <c r="A1469">
        <v>3700507</v>
      </c>
      <c r="B1469" t="s">
        <v>191</v>
      </c>
      <c r="C1469" t="s">
        <v>1564</v>
      </c>
      <c r="D1469" t="s">
        <v>1576</v>
      </c>
      <c r="E1469" t="str">
        <f t="shared" si="22"/>
        <v>群馬県邑楽郡千代田町舞木東</v>
      </c>
    </row>
    <row r="1470" spans="1:5">
      <c r="A1470">
        <v>3700500</v>
      </c>
      <c r="B1470" t="s">
        <v>191</v>
      </c>
      <c r="C1470" t="s">
        <v>1577</v>
      </c>
      <c r="D1470" t="s">
        <v>193</v>
      </c>
      <c r="E1470" t="str">
        <f t="shared" si="22"/>
        <v>群馬県邑楽郡大泉町以下に掲載がない場合</v>
      </c>
    </row>
    <row r="1471" spans="1:5">
      <c r="A1471">
        <v>3700514</v>
      </c>
      <c r="B1471" t="s">
        <v>191</v>
      </c>
      <c r="C1471" t="s">
        <v>1577</v>
      </c>
      <c r="D1471" t="s">
        <v>1578</v>
      </c>
      <c r="E1471" t="str">
        <f t="shared" si="22"/>
        <v>群馬県邑楽郡大泉町朝日</v>
      </c>
    </row>
    <row r="1472" spans="1:5">
      <c r="A1472">
        <v>3700531</v>
      </c>
      <c r="B1472" t="s">
        <v>191</v>
      </c>
      <c r="C1472" t="s">
        <v>1577</v>
      </c>
      <c r="D1472" t="s">
        <v>1579</v>
      </c>
      <c r="E1472" t="str">
        <f t="shared" si="22"/>
        <v>群馬県邑楽郡大泉町いずみ</v>
      </c>
    </row>
    <row r="1473" spans="1:5">
      <c r="A1473">
        <v>3700534</v>
      </c>
      <c r="B1473" t="s">
        <v>191</v>
      </c>
      <c r="C1473" t="s">
        <v>1577</v>
      </c>
      <c r="D1473" t="s">
        <v>1580</v>
      </c>
      <c r="E1473" t="str">
        <f t="shared" si="22"/>
        <v>群馬県邑楽郡大泉町丘山</v>
      </c>
    </row>
    <row r="1474" spans="1:5">
      <c r="A1474">
        <v>3700512</v>
      </c>
      <c r="B1474" t="s">
        <v>191</v>
      </c>
      <c r="C1474" t="s">
        <v>1577</v>
      </c>
      <c r="D1474" t="s">
        <v>1581</v>
      </c>
      <c r="E1474" t="str">
        <f t="shared" si="22"/>
        <v>群馬県邑楽郡大泉町上小泉</v>
      </c>
    </row>
    <row r="1475" spans="1:5">
      <c r="A1475">
        <v>3700511</v>
      </c>
      <c r="B1475" t="s">
        <v>191</v>
      </c>
      <c r="C1475" t="s">
        <v>1577</v>
      </c>
      <c r="D1475" t="s">
        <v>1582</v>
      </c>
      <c r="E1475" t="str">
        <f t="shared" ref="E1475:E1502" si="23">_xlfn.TEXTJOIN(,,B1475,C1475,D1475)</f>
        <v>群馬県邑楽郡大泉町北小泉</v>
      </c>
    </row>
    <row r="1476" spans="1:5">
      <c r="A1476">
        <v>3700524</v>
      </c>
      <c r="B1476" t="s">
        <v>191</v>
      </c>
      <c r="C1476" t="s">
        <v>1577</v>
      </c>
      <c r="D1476" t="s">
        <v>1583</v>
      </c>
      <c r="E1476" t="str">
        <f t="shared" si="23"/>
        <v>群馬県邑楽郡大泉町古海</v>
      </c>
    </row>
    <row r="1477" spans="1:5">
      <c r="A1477">
        <v>3700532</v>
      </c>
      <c r="B1477" t="s">
        <v>191</v>
      </c>
      <c r="C1477" t="s">
        <v>1577</v>
      </c>
      <c r="D1477" t="s">
        <v>1584</v>
      </c>
      <c r="E1477" t="str">
        <f t="shared" si="23"/>
        <v>群馬県邑楽郡大泉町坂田</v>
      </c>
    </row>
    <row r="1478" spans="1:5">
      <c r="A1478">
        <v>3700515</v>
      </c>
      <c r="B1478" t="s">
        <v>191</v>
      </c>
      <c r="C1478" t="s">
        <v>1577</v>
      </c>
      <c r="D1478" t="s">
        <v>1585</v>
      </c>
      <c r="E1478" t="str">
        <f t="shared" si="23"/>
        <v>群馬県邑楽郡大泉町下小泉</v>
      </c>
    </row>
    <row r="1479" spans="1:5">
      <c r="A1479">
        <v>3700518</v>
      </c>
      <c r="B1479" t="s">
        <v>191</v>
      </c>
      <c r="C1479" t="s">
        <v>1577</v>
      </c>
      <c r="D1479" t="s">
        <v>1586</v>
      </c>
      <c r="E1479" t="str">
        <f t="shared" si="23"/>
        <v>群馬県邑楽郡大泉町城之内</v>
      </c>
    </row>
    <row r="1480" spans="1:5">
      <c r="A1480">
        <v>3700521</v>
      </c>
      <c r="B1480" t="s">
        <v>191</v>
      </c>
      <c r="C1480" t="s">
        <v>1577</v>
      </c>
      <c r="D1480" t="s">
        <v>1587</v>
      </c>
      <c r="E1480" t="str">
        <f t="shared" si="23"/>
        <v>群馬県邑楽郡大泉町住吉</v>
      </c>
    </row>
    <row r="1481" spans="1:5">
      <c r="A1481">
        <v>3700533</v>
      </c>
      <c r="B1481" t="s">
        <v>191</v>
      </c>
      <c r="C1481" t="s">
        <v>1577</v>
      </c>
      <c r="D1481" t="s">
        <v>1588</v>
      </c>
      <c r="E1481" t="str">
        <f t="shared" si="23"/>
        <v>群馬県邑楽郡大泉町仙石</v>
      </c>
    </row>
    <row r="1482" spans="1:5">
      <c r="A1482">
        <v>3700516</v>
      </c>
      <c r="B1482" t="s">
        <v>191</v>
      </c>
      <c r="C1482" t="s">
        <v>1577</v>
      </c>
      <c r="D1482" t="s">
        <v>1589</v>
      </c>
      <c r="E1482" t="str">
        <f t="shared" si="23"/>
        <v>群馬県邑楽郡大泉町中央</v>
      </c>
    </row>
    <row r="1483" spans="1:5">
      <c r="A1483">
        <v>3700517</v>
      </c>
      <c r="B1483" t="s">
        <v>191</v>
      </c>
      <c r="C1483" t="s">
        <v>1577</v>
      </c>
      <c r="D1483" t="s">
        <v>1590</v>
      </c>
      <c r="E1483" t="str">
        <f t="shared" si="23"/>
        <v>群馬県邑楽郡大泉町西小泉</v>
      </c>
    </row>
    <row r="1484" spans="1:5">
      <c r="A1484">
        <v>3700513</v>
      </c>
      <c r="B1484" t="s">
        <v>191</v>
      </c>
      <c r="C1484" t="s">
        <v>1577</v>
      </c>
      <c r="D1484" t="s">
        <v>1591</v>
      </c>
      <c r="E1484" t="str">
        <f t="shared" si="23"/>
        <v>群馬県邑楽郡大泉町東小泉</v>
      </c>
    </row>
    <row r="1485" spans="1:5">
      <c r="A1485">
        <v>3700525</v>
      </c>
      <c r="B1485" t="s">
        <v>191</v>
      </c>
      <c r="C1485" t="s">
        <v>1577</v>
      </c>
      <c r="D1485" t="s">
        <v>1592</v>
      </c>
      <c r="E1485" t="str">
        <f t="shared" si="23"/>
        <v>群馬県邑楽郡大泉町日の出</v>
      </c>
    </row>
    <row r="1486" spans="1:5">
      <c r="A1486">
        <v>3700522</v>
      </c>
      <c r="B1486" t="s">
        <v>191</v>
      </c>
      <c r="C1486" t="s">
        <v>1577</v>
      </c>
      <c r="D1486" t="s">
        <v>1593</v>
      </c>
      <c r="E1486" t="str">
        <f t="shared" si="23"/>
        <v>群馬県邑楽郡大泉町富士</v>
      </c>
    </row>
    <row r="1487" spans="1:5">
      <c r="A1487">
        <v>3700536</v>
      </c>
      <c r="B1487" t="s">
        <v>191</v>
      </c>
      <c r="C1487" t="s">
        <v>1577</v>
      </c>
      <c r="D1487" t="s">
        <v>1594</v>
      </c>
      <c r="E1487" t="str">
        <f t="shared" si="23"/>
        <v>群馬県邑楽郡大泉町古氷</v>
      </c>
    </row>
    <row r="1488" spans="1:5">
      <c r="A1488">
        <v>3700523</v>
      </c>
      <c r="B1488" t="s">
        <v>191</v>
      </c>
      <c r="C1488" t="s">
        <v>1577</v>
      </c>
      <c r="D1488" t="s">
        <v>1595</v>
      </c>
      <c r="E1488" t="str">
        <f t="shared" si="23"/>
        <v>群馬県邑楽郡大泉町吉田</v>
      </c>
    </row>
    <row r="1489" spans="1:5">
      <c r="A1489">
        <v>3700535</v>
      </c>
      <c r="B1489" t="s">
        <v>191</v>
      </c>
      <c r="C1489" t="s">
        <v>1577</v>
      </c>
      <c r="D1489" t="s">
        <v>1596</v>
      </c>
      <c r="E1489" t="str">
        <f t="shared" si="23"/>
        <v>群馬県邑楽郡大泉町寄木戸</v>
      </c>
    </row>
    <row r="1490" spans="1:5">
      <c r="A1490">
        <v>3700600</v>
      </c>
      <c r="B1490" t="s">
        <v>191</v>
      </c>
      <c r="C1490" t="s">
        <v>1597</v>
      </c>
      <c r="D1490" t="s">
        <v>193</v>
      </c>
      <c r="E1490" t="str">
        <f t="shared" si="23"/>
        <v>群馬県邑楽郡邑楽町以下に掲載がない場合</v>
      </c>
    </row>
    <row r="1491" spans="1:5">
      <c r="A1491">
        <v>3700614</v>
      </c>
      <c r="B1491" t="s">
        <v>191</v>
      </c>
      <c r="C1491" t="s">
        <v>1597</v>
      </c>
      <c r="D1491" t="s">
        <v>1598</v>
      </c>
      <c r="E1491" t="str">
        <f t="shared" si="23"/>
        <v>群馬県邑楽郡邑楽町赤堀</v>
      </c>
    </row>
    <row r="1492" spans="1:5">
      <c r="A1492">
        <v>3700606</v>
      </c>
      <c r="B1492" t="s">
        <v>191</v>
      </c>
      <c r="C1492" t="s">
        <v>1597</v>
      </c>
      <c r="D1492" t="s">
        <v>1599</v>
      </c>
      <c r="E1492" t="str">
        <f t="shared" si="23"/>
        <v>群馬県邑楽郡邑楽町秋妻</v>
      </c>
    </row>
    <row r="1493" spans="1:5">
      <c r="A1493">
        <v>3700602</v>
      </c>
      <c r="B1493" t="s">
        <v>191</v>
      </c>
      <c r="C1493" t="s">
        <v>1597</v>
      </c>
      <c r="D1493" t="s">
        <v>1600</v>
      </c>
      <c r="E1493" t="str">
        <f t="shared" si="23"/>
        <v>群馬県邑楽郡邑楽町明野</v>
      </c>
    </row>
    <row r="1494" spans="1:5">
      <c r="A1494">
        <v>3700604</v>
      </c>
      <c r="B1494" t="s">
        <v>191</v>
      </c>
      <c r="C1494" t="s">
        <v>1597</v>
      </c>
      <c r="D1494" t="s">
        <v>1601</v>
      </c>
      <c r="E1494" t="str">
        <f t="shared" si="23"/>
        <v>群馬県邑楽郡邑楽町石打</v>
      </c>
    </row>
    <row r="1495" spans="1:5">
      <c r="A1495">
        <v>3700601</v>
      </c>
      <c r="B1495" t="s">
        <v>191</v>
      </c>
      <c r="C1495" t="s">
        <v>1597</v>
      </c>
      <c r="D1495" t="s">
        <v>1602</v>
      </c>
      <c r="E1495" t="str">
        <f t="shared" si="23"/>
        <v>群馬県邑楽郡邑楽町鶉</v>
      </c>
    </row>
    <row r="1496" spans="1:5">
      <c r="A1496">
        <v>3700611</v>
      </c>
      <c r="B1496" t="s">
        <v>191</v>
      </c>
      <c r="C1496" t="s">
        <v>1597</v>
      </c>
      <c r="D1496" t="s">
        <v>1603</v>
      </c>
      <c r="E1496" t="str">
        <f t="shared" si="23"/>
        <v>群馬県邑楽郡邑楽町鶉新田</v>
      </c>
    </row>
    <row r="1497" spans="1:5">
      <c r="A1497">
        <v>3700616</v>
      </c>
      <c r="B1497" t="s">
        <v>191</v>
      </c>
      <c r="C1497" t="s">
        <v>1597</v>
      </c>
      <c r="D1497" t="s">
        <v>1604</v>
      </c>
      <c r="E1497" t="str">
        <f t="shared" si="23"/>
        <v>群馬県邑楽郡邑楽町光善寺</v>
      </c>
    </row>
    <row r="1498" spans="1:5">
      <c r="A1498">
        <v>3700615</v>
      </c>
      <c r="B1498" t="s">
        <v>191</v>
      </c>
      <c r="C1498" t="s">
        <v>1597</v>
      </c>
      <c r="D1498" t="s">
        <v>1095</v>
      </c>
      <c r="E1498" t="str">
        <f t="shared" si="23"/>
        <v>群馬県邑楽郡邑楽町篠塚</v>
      </c>
    </row>
    <row r="1499" spans="1:5">
      <c r="A1499">
        <v>3700612</v>
      </c>
      <c r="B1499" t="s">
        <v>191</v>
      </c>
      <c r="C1499" t="s">
        <v>1597</v>
      </c>
      <c r="D1499" t="s">
        <v>1605</v>
      </c>
      <c r="E1499" t="str">
        <f t="shared" si="23"/>
        <v>群馬県邑楽郡邑楽町新中野</v>
      </c>
    </row>
    <row r="1500" spans="1:5">
      <c r="A1500">
        <v>3700603</v>
      </c>
      <c r="B1500" t="s">
        <v>191</v>
      </c>
      <c r="C1500" t="s">
        <v>1597</v>
      </c>
      <c r="D1500" t="s">
        <v>1450</v>
      </c>
      <c r="E1500" t="str">
        <f t="shared" si="23"/>
        <v>群馬県邑楽郡邑楽町中野</v>
      </c>
    </row>
    <row r="1501" spans="1:5">
      <c r="A1501">
        <v>3700605</v>
      </c>
      <c r="B1501" t="s">
        <v>191</v>
      </c>
      <c r="C1501" t="s">
        <v>1597</v>
      </c>
      <c r="D1501" t="s">
        <v>1526</v>
      </c>
      <c r="E1501" t="str">
        <f t="shared" si="23"/>
        <v>群馬県邑楽郡邑楽町藤川</v>
      </c>
    </row>
    <row r="1502" spans="1:5">
      <c r="A1502">
        <v>3700613</v>
      </c>
      <c r="B1502" t="s">
        <v>191</v>
      </c>
      <c r="C1502" t="s">
        <v>1597</v>
      </c>
      <c r="D1502" t="s">
        <v>1606</v>
      </c>
      <c r="E1502" t="str">
        <f t="shared" si="23"/>
        <v>群馬県邑楽郡邑楽町狸塚</v>
      </c>
    </row>
  </sheetData>
  <sheetProtection algorithmName="SHA-512" hashValue="vtTPAp/v2GfP0YLoCtYgtI70zY5UjkBVtPE2ryh2KK9wJngJZ55RX7s8NbR+2+xYf0w47H1gVNvoWoTFX5vqxg==" saltValue="eOY6F+p9azayz1058yXoLA==" spinCount="100000" sheet="1" objects="1" scenarios="1" selectLockedCells="1"/>
  <autoFilter ref="A1:E1502" xr:uid="{CAAD076E-9B5D-4784-8FD0-4912F3EF6EA9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3368-531E-42DC-ADEF-2CEE77106897}">
  <sheetPr codeName="Sheet5"/>
  <dimension ref="A1:I8"/>
  <sheetViews>
    <sheetView workbookViewId="0">
      <selection activeCell="G18" sqref="G18"/>
    </sheetView>
  </sheetViews>
  <sheetFormatPr defaultRowHeight="13.5"/>
  <cols>
    <col min="1" max="2" width="9" style="18"/>
    <col min="3" max="3" width="8.125" style="18" customWidth="1"/>
    <col min="4" max="7" width="9" style="18"/>
    <col min="8" max="8" width="10.125" style="18" customWidth="1"/>
    <col min="9" max="16384" width="9" style="18"/>
  </cols>
  <sheetData>
    <row r="1" spans="1:9">
      <c r="A1" s="17" t="s">
        <v>25</v>
      </c>
      <c r="B1" s="17" t="s">
        <v>90</v>
      </c>
      <c r="C1" s="17" t="s">
        <v>26</v>
      </c>
      <c r="D1" s="17" t="s">
        <v>27</v>
      </c>
      <c r="E1" s="17" t="s">
        <v>28</v>
      </c>
      <c r="F1" s="17" t="s">
        <v>29</v>
      </c>
      <c r="G1" s="18" t="s">
        <v>157</v>
      </c>
      <c r="H1" s="18" t="s">
        <v>158</v>
      </c>
      <c r="I1" s="18" t="s">
        <v>180</v>
      </c>
    </row>
    <row r="2" spans="1:9" s="55" customFormat="1" ht="15" customHeight="1">
      <c r="A2" s="53" t="s">
        <v>30</v>
      </c>
      <c r="B2" s="53" t="s">
        <v>31</v>
      </c>
      <c r="C2" s="53" t="s">
        <v>32</v>
      </c>
      <c r="D2" s="54" t="s">
        <v>33</v>
      </c>
      <c r="E2" s="53" t="s">
        <v>32</v>
      </c>
      <c r="F2" s="53" t="s">
        <v>34</v>
      </c>
      <c r="G2" s="55" t="s">
        <v>164</v>
      </c>
      <c r="H2" s="55" t="s">
        <v>159</v>
      </c>
      <c r="I2" s="55" t="s">
        <v>181</v>
      </c>
    </row>
    <row r="3" spans="1:9" s="55" customFormat="1" ht="15" customHeight="1">
      <c r="A3" s="53" t="s">
        <v>35</v>
      </c>
      <c r="B3" s="53" t="s">
        <v>36</v>
      </c>
      <c r="C3" s="53" t="s">
        <v>37</v>
      </c>
      <c r="D3" s="54" t="s">
        <v>38</v>
      </c>
      <c r="E3" s="53" t="s">
        <v>37</v>
      </c>
      <c r="F3" s="53" t="s">
        <v>39</v>
      </c>
      <c r="G3" s="55" t="s">
        <v>165</v>
      </c>
      <c r="H3" s="55" t="s">
        <v>160</v>
      </c>
      <c r="I3" s="55" t="s">
        <v>182</v>
      </c>
    </row>
    <row r="4" spans="1:9" s="55" customFormat="1" ht="15" customHeight="1">
      <c r="C4" s="53" t="s">
        <v>40</v>
      </c>
      <c r="E4" s="53" t="s">
        <v>40</v>
      </c>
      <c r="H4" s="55" t="s">
        <v>161</v>
      </c>
    </row>
    <row r="5" spans="1:9" s="55" customFormat="1" ht="15" customHeight="1">
      <c r="C5" s="53" t="s">
        <v>41</v>
      </c>
      <c r="H5" s="55" t="s">
        <v>162</v>
      </c>
    </row>
    <row r="6" spans="1:9" s="55" customFormat="1" ht="15" customHeight="1">
      <c r="C6" s="53" t="s">
        <v>42</v>
      </c>
    </row>
    <row r="7" spans="1:9" s="55" customFormat="1" ht="15" customHeight="1">
      <c r="C7" s="53" t="s">
        <v>43</v>
      </c>
    </row>
    <row r="8" spans="1:9" s="55" customFormat="1" ht="15" customHeight="1">
      <c r="C8" s="53" t="s">
        <v>44</v>
      </c>
    </row>
  </sheetData>
  <sheetProtection algorithmName="SHA-512" hashValue="aE2jSDJ4vMeO1iRvEVbS1qC2ZhYdhU8jDgxGuaJQKG9vylOloXRe+oQxjwII0ZS2OLERxVAW8K/q8Xy3sziQ0Q==" saltValue="ntnxwdI0cbvAiqYK0LtcvA==" spinCount="100000" sheet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①入力フォーム（こちらに安心カード情報を入力してください）</vt:lpstr>
      <vt:lpstr>②安心カード（印刷用）</vt:lpstr>
      <vt:lpstr>〒検索群馬</vt:lpstr>
      <vt:lpstr>項目リスト</vt:lpstr>
      <vt:lpstr>'②安心カード（印刷用）'!Print_Area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K</dc:creator>
  <cp:lastModifiedBy>薬剤師会 前橋市</cp:lastModifiedBy>
  <cp:lastPrinted>2023-11-29T07:31:11Z</cp:lastPrinted>
  <dcterms:created xsi:type="dcterms:W3CDTF">2010-02-25T04:30:17Z</dcterms:created>
  <dcterms:modified xsi:type="dcterms:W3CDTF">2026-06-01T07:59:53Z</dcterms:modified>
</cp:coreProperties>
</file>